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3-Verejné obstarávanie\2024\_PPA\51_PRV\BB pivovar\Prezentačno-degustačný objekt\VO\Prílohy výzvy\"/>
    </mc:Choice>
  </mc:AlternateContent>
  <xr:revisionPtr revIDLastSave="0" documentId="13_ncr:1_{974BEBC0-F598-48E6-9CF4-16554D1F240F}" xr6:coauthVersionLast="47" xr6:coauthVersionMax="47" xr10:uidLastSave="{00000000-0000-0000-0000-000000000000}"/>
  <bookViews>
    <workbookView xWindow="-108" yWindow="-108" windowWidth="23256" windowHeight="12576" tabRatio="500" firstSheet="7" activeTab="9" xr2:uid="{00000000-000D-0000-FFFF-FFFF00000000}"/>
  </bookViews>
  <sheets>
    <sheet name="Rekapitulácia stavby" sheetId="1" r:id="rId1"/>
    <sheet name="029 - URPINER - odstránen..." sheetId="2" r:id="rId2"/>
    <sheet name="3 - ZDRAVOTECHNIKA" sheetId="3" r:id="rId3"/>
    <sheet name="4 - VV-UK_Gastanova" sheetId="4" r:id="rId4"/>
    <sheet name="5 - Plynoinštalácia" sheetId="5" r:id="rId5"/>
    <sheet name="6 - SO 201 Prezentačný ob..." sheetId="6" r:id="rId6"/>
    <sheet name="7 - VZT" sheetId="7" r:id="rId7"/>
    <sheet name="9 - Preložka NTL plynovodu" sheetId="8" r:id="rId8"/>
    <sheet name="2 - Novostavba prezentačn..." sheetId="9" r:id="rId9"/>
    <sheet name="Objekt0 - Preložka plynu" sheetId="10" r:id="rId10"/>
  </sheets>
  <definedNames>
    <definedName name="_xlnm._FilterDatabase" localSheetId="1" hidden="1">'029 - URPINER - odstránen...'!$C$120:$K$146</definedName>
    <definedName name="_xlnm._FilterDatabase" localSheetId="8" hidden="1">'2 - Novostavba prezentačn...'!$C$146:$K$367</definedName>
    <definedName name="_xlnm._FilterDatabase" localSheetId="2" hidden="1">'3 - ZDRAVOTECHNIKA'!$C$129:$K$284</definedName>
    <definedName name="_xlnm._FilterDatabase" localSheetId="3" hidden="1">'4 - VV-UK_Gastanova'!$C$125:$K$204</definedName>
    <definedName name="_xlnm._FilterDatabase" localSheetId="4" hidden="1">'5 - Plynoinštalácia'!$C$127:$K$184</definedName>
    <definedName name="_xlnm._FilterDatabase" localSheetId="5" hidden="1">'6 - SO 201 Prezentačný ob...'!$C$120:$K$437</definedName>
    <definedName name="_xlnm._FilterDatabase" localSheetId="6" hidden="1">'7 - VZT'!$C$153:$K$328</definedName>
    <definedName name="_xlnm._FilterDatabase" localSheetId="7" hidden="1">'9 - Preložka NTL plynovodu'!$C$124:$K$174</definedName>
    <definedName name="_xlnm._FilterDatabase" localSheetId="9" hidden="1">'Objekt0 - Preložka plynu'!$C$128:$K$176</definedName>
    <definedName name="_xlnm.Print_Titles" localSheetId="1">'029 - URPINER - odstránen...'!$120:$120</definedName>
    <definedName name="_xlnm.Print_Titles" localSheetId="8">'2 - Novostavba prezentačn...'!$146:$146</definedName>
    <definedName name="_xlnm.Print_Titles" localSheetId="2">'3 - ZDRAVOTECHNIKA'!$129:$129</definedName>
    <definedName name="_xlnm.Print_Titles" localSheetId="3">'4 - VV-UK_Gastanova'!$125:$125</definedName>
    <definedName name="_xlnm.Print_Titles" localSheetId="4">'5 - Plynoinštalácia'!$127:$127</definedName>
    <definedName name="_xlnm.Print_Titles" localSheetId="5">'6 - SO 201 Prezentačný ob...'!$120:$120</definedName>
    <definedName name="_xlnm.Print_Titles" localSheetId="6">'7 - VZT'!$153:$153</definedName>
    <definedName name="_xlnm.Print_Titles" localSheetId="7">'9 - Preložka NTL plynovodu'!$124:$124</definedName>
    <definedName name="_xlnm.Print_Titles" localSheetId="9">'Objekt0 - Preložka plynu'!$128:$128</definedName>
    <definedName name="_xlnm.Print_Titles" localSheetId="0">'Rekapitulácia stavby'!$92:$92</definedName>
    <definedName name="_xlnm.Print_Area" localSheetId="1">'029 - URPINER - odstránen...'!$C$4:$J$76,'029 - URPINER - odstránen...'!$C$82:$J$102,'029 - URPINER - odstránen...'!$C$108:$J$146</definedName>
    <definedName name="_xlnm.Print_Area" localSheetId="8">'2 - Novostavba prezentačn...'!$C$4:$J$76,'2 - Novostavba prezentačn...'!$C$82:$J$128,'2 - Novostavba prezentačn...'!$C$134:$J$367</definedName>
    <definedName name="_xlnm.Print_Area" localSheetId="2">'3 - ZDRAVOTECHNIKA'!$C$4:$J$76,'3 - ZDRAVOTECHNIKA'!$C$82:$J$111,'3 - ZDRAVOTECHNIKA'!$C$117:$J$284</definedName>
    <definedName name="_xlnm.Print_Area" localSheetId="3">'4 - VV-UK_Gastanova'!$C$4:$J$76,'4 - VV-UK_Gastanova'!$C$82:$J$107,'4 - VV-UK_Gastanova'!$C$113:$J$204</definedName>
    <definedName name="_xlnm.Print_Area" localSheetId="4">'5 - Plynoinštalácia'!$C$4:$J$76,'5 - Plynoinštalácia'!$C$82:$J$109,'5 - Plynoinštalácia'!$C$115:$J$184</definedName>
    <definedName name="_xlnm.Print_Area" localSheetId="5">'6 - SO 201 Prezentačný ob...'!$C$4:$J$76,'6 - SO 201 Prezentačný ob...'!$C$82:$J$102,'6 - SO 201 Prezentačný ob...'!$C$108:$J$437</definedName>
    <definedName name="_xlnm.Print_Area" localSheetId="6">'7 - VZT'!$C$4:$J$76,'7 - VZT'!$C$82:$J$135,'7 - VZT'!$C$141:$J$328</definedName>
    <definedName name="_xlnm.Print_Area" localSheetId="7">'9 - Preložka NTL plynovodu'!$C$4:$J$76,'9 - Preložka NTL plynovodu'!$C$82:$J$106,'9 - Preložka NTL plynovodu'!$C$112:$J$174</definedName>
    <definedName name="_xlnm.Print_Area" localSheetId="9">'Objekt0 - Preložka plynu'!$C$4:$J$76,'Objekt0 - Preložka plynu'!$C$82:$J$110,'Objekt0 - Preložka plynu'!$C$116:$J$176</definedName>
    <definedName name="_xlnm.Print_Area" localSheetId="0">'Rekapitulácia stavby'!$D$4:$AO$76,'Rekapitulácia stavby'!$C$82:$AQ$104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76" i="10" l="1"/>
  <c r="BI176" i="10"/>
  <c r="BH176" i="10"/>
  <c r="BG176" i="10"/>
  <c r="BE176" i="10"/>
  <c r="T176" i="10"/>
  <c r="R176" i="10"/>
  <c r="P176" i="10"/>
  <c r="J176" i="10"/>
  <c r="BF176" i="10" s="1"/>
  <c r="BK175" i="10"/>
  <c r="BK174" i="10" s="1"/>
  <c r="J174" i="10" s="1"/>
  <c r="BI175" i="10"/>
  <c r="BH175" i="10"/>
  <c r="BG175" i="10"/>
  <c r="BE175" i="10"/>
  <c r="T175" i="10"/>
  <c r="T174" i="10" s="1"/>
  <c r="R175" i="10"/>
  <c r="R174" i="10" s="1"/>
  <c r="P175" i="10"/>
  <c r="J175" i="10"/>
  <c r="BF175" i="10" s="1"/>
  <c r="P174" i="10"/>
  <c r="BK173" i="10"/>
  <c r="BI173" i="10"/>
  <c r="BH173" i="10"/>
  <c r="BG173" i="10"/>
  <c r="BE173" i="10"/>
  <c r="T173" i="10"/>
  <c r="R173" i="10"/>
  <c r="P173" i="10"/>
  <c r="J173" i="10"/>
  <c r="BF173" i="10" s="1"/>
  <c r="BK172" i="10"/>
  <c r="BI172" i="10"/>
  <c r="BH172" i="10"/>
  <c r="BG172" i="10"/>
  <c r="BF172" i="10"/>
  <c r="BE172" i="10"/>
  <c r="T172" i="10"/>
  <c r="R172" i="10"/>
  <c r="P172" i="10"/>
  <c r="J172" i="10"/>
  <c r="BK171" i="10"/>
  <c r="BI171" i="10"/>
  <c r="BH171" i="10"/>
  <c r="BG171" i="10"/>
  <c r="BE171" i="10"/>
  <c r="T171" i="10"/>
  <c r="R171" i="10"/>
  <c r="P171" i="10"/>
  <c r="J171" i="10"/>
  <c r="BF171" i="10" s="1"/>
  <c r="BK170" i="10"/>
  <c r="BI170" i="10"/>
  <c r="BH170" i="10"/>
  <c r="BG170" i="10"/>
  <c r="BF170" i="10"/>
  <c r="BE170" i="10"/>
  <c r="T170" i="10"/>
  <c r="R170" i="10"/>
  <c r="P170" i="10"/>
  <c r="J170" i="10"/>
  <c r="BK169" i="10"/>
  <c r="BI169" i="10"/>
  <c r="BH169" i="10"/>
  <c r="BG169" i="10"/>
  <c r="BE169" i="10"/>
  <c r="T169" i="10"/>
  <c r="R169" i="10"/>
  <c r="P169" i="10"/>
  <c r="J169" i="10"/>
  <c r="BF169" i="10" s="1"/>
  <c r="BK168" i="10"/>
  <c r="BI168" i="10"/>
  <c r="BH168" i="10"/>
  <c r="BG168" i="10"/>
  <c r="BE168" i="10"/>
  <c r="T168" i="10"/>
  <c r="R168" i="10"/>
  <c r="P168" i="10"/>
  <c r="J168" i="10"/>
  <c r="BF168" i="10" s="1"/>
  <c r="BK167" i="10"/>
  <c r="BI167" i="10"/>
  <c r="BH167" i="10"/>
  <c r="BG167" i="10"/>
  <c r="BE167" i="10"/>
  <c r="T167" i="10"/>
  <c r="R167" i="10"/>
  <c r="P167" i="10"/>
  <c r="J167" i="10"/>
  <c r="BF167" i="10" s="1"/>
  <c r="BK166" i="10"/>
  <c r="BI166" i="10"/>
  <c r="BH166" i="10"/>
  <c r="BG166" i="10"/>
  <c r="BF166" i="10"/>
  <c r="BE166" i="10"/>
  <c r="T166" i="10"/>
  <c r="R166" i="10"/>
  <c r="P166" i="10"/>
  <c r="J166" i="10"/>
  <c r="BK165" i="10"/>
  <c r="BI165" i="10"/>
  <c r="BH165" i="10"/>
  <c r="BG165" i="10"/>
  <c r="BE165" i="10"/>
  <c r="T165" i="10"/>
  <c r="R165" i="10"/>
  <c r="P165" i="10"/>
  <c r="J165" i="10"/>
  <c r="BF165" i="10" s="1"/>
  <c r="BK164" i="10"/>
  <c r="BI164" i="10"/>
  <c r="BH164" i="10"/>
  <c r="BG164" i="10"/>
  <c r="BE164" i="10"/>
  <c r="T164" i="10"/>
  <c r="R164" i="10"/>
  <c r="P164" i="10"/>
  <c r="J164" i="10"/>
  <c r="BF164" i="10" s="1"/>
  <c r="BK163" i="10"/>
  <c r="BI163" i="10"/>
  <c r="BH163" i="10"/>
  <c r="BG163" i="10"/>
  <c r="BE163" i="10"/>
  <c r="T163" i="10"/>
  <c r="R163" i="10"/>
  <c r="P163" i="10"/>
  <c r="J163" i="10"/>
  <c r="BF163" i="10" s="1"/>
  <c r="BK162" i="10"/>
  <c r="BI162" i="10"/>
  <c r="BH162" i="10"/>
  <c r="BG162" i="10"/>
  <c r="BE162" i="10"/>
  <c r="T162" i="10"/>
  <c r="R162" i="10"/>
  <c r="P162" i="10"/>
  <c r="J162" i="10"/>
  <c r="BF162" i="10" s="1"/>
  <c r="BK161" i="10"/>
  <c r="BI161" i="10"/>
  <c r="BH161" i="10"/>
  <c r="BG161" i="10"/>
  <c r="BE161" i="10"/>
  <c r="T161" i="10"/>
  <c r="R161" i="10"/>
  <c r="P161" i="10"/>
  <c r="J161" i="10"/>
  <c r="BF161" i="10" s="1"/>
  <c r="BK160" i="10"/>
  <c r="BI160" i="10"/>
  <c r="BH160" i="10"/>
  <c r="BG160" i="10"/>
  <c r="BE160" i="10"/>
  <c r="T160" i="10"/>
  <c r="R160" i="10"/>
  <c r="P160" i="10"/>
  <c r="J160" i="10"/>
  <c r="BF160" i="10" s="1"/>
  <c r="BK159" i="10"/>
  <c r="BI159" i="10"/>
  <c r="BH159" i="10"/>
  <c r="BG159" i="10"/>
  <c r="BE159" i="10"/>
  <c r="T159" i="10"/>
  <c r="R159" i="10"/>
  <c r="P159" i="10"/>
  <c r="P158" i="10" s="1"/>
  <c r="P157" i="10" s="1"/>
  <c r="J159" i="10"/>
  <c r="BF159" i="10" s="1"/>
  <c r="R158" i="10"/>
  <c r="R157" i="10" s="1"/>
  <c r="BK156" i="10"/>
  <c r="BK155" i="10" s="1"/>
  <c r="J155" i="10" s="1"/>
  <c r="J106" i="10" s="1"/>
  <c r="BI156" i="10"/>
  <c r="BH156" i="10"/>
  <c r="BG156" i="10"/>
  <c r="BE156" i="10"/>
  <c r="T156" i="10"/>
  <c r="R156" i="10"/>
  <c r="P156" i="10"/>
  <c r="J156" i="10"/>
  <c r="BF156" i="10" s="1"/>
  <c r="T155" i="10"/>
  <c r="R155" i="10"/>
  <c r="P155" i="10"/>
  <c r="J154" i="10"/>
  <c r="BK153" i="10"/>
  <c r="BI153" i="10"/>
  <c r="BH153" i="10"/>
  <c r="BG153" i="10"/>
  <c r="BE153" i="10"/>
  <c r="T153" i="10"/>
  <c r="T151" i="10" s="1"/>
  <c r="R153" i="10"/>
  <c r="P153" i="10"/>
  <c r="J153" i="10"/>
  <c r="BF153" i="10" s="1"/>
  <c r="BK152" i="10"/>
  <c r="BK151" i="10" s="1"/>
  <c r="J151" i="10" s="1"/>
  <c r="J104" i="10" s="1"/>
  <c r="BI152" i="10"/>
  <c r="BH152" i="10"/>
  <c r="BG152" i="10"/>
  <c r="BF152" i="10"/>
  <c r="BE152" i="10"/>
  <c r="T152" i="10"/>
  <c r="R152" i="10"/>
  <c r="R151" i="10" s="1"/>
  <c r="P152" i="10"/>
  <c r="P151" i="10" s="1"/>
  <c r="J152" i="10"/>
  <c r="J150" i="10"/>
  <c r="BK149" i="10"/>
  <c r="BI149" i="10"/>
  <c r="BH149" i="10"/>
  <c r="BG149" i="10"/>
  <c r="BF149" i="10"/>
  <c r="BE149" i="10"/>
  <c r="T149" i="10"/>
  <c r="R149" i="10"/>
  <c r="P149" i="10"/>
  <c r="J149" i="10"/>
  <c r="BK148" i="10"/>
  <c r="BI148" i="10"/>
  <c r="BH148" i="10"/>
  <c r="BG148" i="10"/>
  <c r="BE148" i="10"/>
  <c r="T148" i="10"/>
  <c r="R148" i="10"/>
  <c r="R147" i="10" s="1"/>
  <c r="R145" i="10" s="1"/>
  <c r="P148" i="10"/>
  <c r="P147" i="10" s="1"/>
  <c r="P145" i="10" s="1"/>
  <c r="J148" i="10"/>
  <c r="BF148" i="10" s="1"/>
  <c r="J146" i="10"/>
  <c r="BK144" i="10"/>
  <c r="BI144" i="10"/>
  <c r="BH144" i="10"/>
  <c r="BG144" i="10"/>
  <c r="BE144" i="10"/>
  <c r="T144" i="10"/>
  <c r="R144" i="10"/>
  <c r="P144" i="10"/>
  <c r="P143" i="10" s="1"/>
  <c r="J144" i="10"/>
  <c r="BF144" i="10" s="1"/>
  <c r="BK143" i="10"/>
  <c r="J143" i="10" s="1"/>
  <c r="J99" i="10" s="1"/>
  <c r="T143" i="10"/>
  <c r="R143" i="10"/>
  <c r="BK142" i="10"/>
  <c r="BI142" i="10"/>
  <c r="BH142" i="10"/>
  <c r="BG142" i="10"/>
  <c r="BE142" i="10"/>
  <c r="T142" i="10"/>
  <c r="R142" i="10"/>
  <c r="P142" i="10"/>
  <c r="J142" i="10"/>
  <c r="BF142" i="10" s="1"/>
  <c r="BK141" i="10"/>
  <c r="BI141" i="10"/>
  <c r="BH141" i="10"/>
  <c r="BG141" i="10"/>
  <c r="BF141" i="10"/>
  <c r="BE141" i="10"/>
  <c r="T141" i="10"/>
  <c r="R141" i="10"/>
  <c r="P141" i="10"/>
  <c r="J141" i="10"/>
  <c r="BK140" i="10"/>
  <c r="BI140" i="10"/>
  <c r="BH140" i="10"/>
  <c r="BG140" i="10"/>
  <c r="BE140" i="10"/>
  <c r="T140" i="10"/>
  <c r="R140" i="10"/>
  <c r="P140" i="10"/>
  <c r="J140" i="10"/>
  <c r="BF140" i="10" s="1"/>
  <c r="BK139" i="10"/>
  <c r="BI139" i="10"/>
  <c r="BH139" i="10"/>
  <c r="BG139" i="10"/>
  <c r="BE139" i="10"/>
  <c r="T139" i="10"/>
  <c r="R139" i="10"/>
  <c r="P139" i="10"/>
  <c r="J139" i="10"/>
  <c r="BF139" i="10" s="1"/>
  <c r="BK138" i="10"/>
  <c r="BI138" i="10"/>
  <c r="BH138" i="10"/>
  <c r="BG138" i="10"/>
  <c r="BF138" i="10"/>
  <c r="BE138" i="10"/>
  <c r="T138" i="10"/>
  <c r="R138" i="10"/>
  <c r="P138" i="10"/>
  <c r="J138" i="10"/>
  <c r="BK137" i="10"/>
  <c r="BI137" i="10"/>
  <c r="BH137" i="10"/>
  <c r="BG137" i="10"/>
  <c r="BE137" i="10"/>
  <c r="T137" i="10"/>
  <c r="R137" i="10"/>
  <c r="P137" i="10"/>
  <c r="J137" i="10"/>
  <c r="BF137" i="10" s="1"/>
  <c r="BK136" i="10"/>
  <c r="BI136" i="10"/>
  <c r="BH136" i="10"/>
  <c r="BG136" i="10"/>
  <c r="BE136" i="10"/>
  <c r="T136" i="10"/>
  <c r="R136" i="10"/>
  <c r="P136" i="10"/>
  <c r="J136" i="10"/>
  <c r="BF136" i="10" s="1"/>
  <c r="BK135" i="10"/>
  <c r="BI135" i="10"/>
  <c r="BH135" i="10"/>
  <c r="BG135" i="10"/>
  <c r="BE135" i="10"/>
  <c r="T135" i="10"/>
  <c r="R135" i="10"/>
  <c r="P135" i="10"/>
  <c r="J135" i="10"/>
  <c r="BF135" i="10" s="1"/>
  <c r="BK134" i="10"/>
  <c r="BI134" i="10"/>
  <c r="BH134" i="10"/>
  <c r="BG134" i="10"/>
  <c r="BE134" i="10"/>
  <c r="T134" i="10"/>
  <c r="R134" i="10"/>
  <c r="P134" i="10"/>
  <c r="J134" i="10"/>
  <c r="BF134" i="10" s="1"/>
  <c r="BK133" i="10"/>
  <c r="BI133" i="10"/>
  <c r="BH133" i="10"/>
  <c r="BG133" i="10"/>
  <c r="BE133" i="10"/>
  <c r="T133" i="10"/>
  <c r="R133" i="10"/>
  <c r="P133" i="10"/>
  <c r="J133" i="10"/>
  <c r="BF133" i="10" s="1"/>
  <c r="BK132" i="10"/>
  <c r="BI132" i="10"/>
  <c r="BH132" i="10"/>
  <c r="BG132" i="10"/>
  <c r="BE132" i="10"/>
  <c r="T132" i="10"/>
  <c r="R132" i="10"/>
  <c r="P132" i="10"/>
  <c r="J132" i="10"/>
  <c r="BF132" i="10" s="1"/>
  <c r="J125" i="10"/>
  <c r="F125" i="10"/>
  <c r="F123" i="10"/>
  <c r="E121" i="10"/>
  <c r="J109" i="10"/>
  <c r="J105" i="10"/>
  <c r="J103" i="10"/>
  <c r="J101" i="10"/>
  <c r="F91" i="10"/>
  <c r="J89" i="10"/>
  <c r="F89" i="10"/>
  <c r="E87" i="10"/>
  <c r="J37" i="10"/>
  <c r="J36" i="10"/>
  <c r="J35" i="10"/>
  <c r="J24" i="10"/>
  <c r="E24" i="10"/>
  <c r="J23" i="10"/>
  <c r="J21" i="10"/>
  <c r="E21" i="10"/>
  <c r="J91" i="10" s="1"/>
  <c r="J20" i="10"/>
  <c r="J18" i="10"/>
  <c r="E18" i="10"/>
  <c r="J17" i="10"/>
  <c r="J15" i="10"/>
  <c r="E15" i="10"/>
  <c r="J14" i="10"/>
  <c r="J12" i="10"/>
  <c r="J123" i="10" s="1"/>
  <c r="E7" i="10"/>
  <c r="BK367" i="9"/>
  <c r="BK366" i="9" s="1"/>
  <c r="J366" i="9" s="1"/>
  <c r="BI367" i="9"/>
  <c r="BH367" i="9"/>
  <c r="BG367" i="9"/>
  <c r="BE367" i="9"/>
  <c r="T367" i="9"/>
  <c r="T366" i="9" s="1"/>
  <c r="T363" i="9" s="1"/>
  <c r="R367" i="9"/>
  <c r="P367" i="9"/>
  <c r="J367" i="9"/>
  <c r="BF367" i="9" s="1"/>
  <c r="R366" i="9"/>
  <c r="R363" i="9" s="1"/>
  <c r="P366" i="9"/>
  <c r="BK365" i="9"/>
  <c r="BK364" i="9" s="1"/>
  <c r="J364" i="9" s="1"/>
  <c r="J126" i="9" s="1"/>
  <c r="BI365" i="9"/>
  <c r="BH365" i="9"/>
  <c r="BG365" i="9"/>
  <c r="BE365" i="9"/>
  <c r="T365" i="9"/>
  <c r="R365" i="9"/>
  <c r="P365" i="9"/>
  <c r="P364" i="9" s="1"/>
  <c r="J365" i="9"/>
  <c r="BF365" i="9" s="1"/>
  <c r="T364" i="9"/>
  <c r="R364" i="9"/>
  <c r="BK362" i="9"/>
  <c r="BK360" i="9" s="1"/>
  <c r="J360" i="9" s="1"/>
  <c r="J124" i="9" s="1"/>
  <c r="BI362" i="9"/>
  <c r="BH362" i="9"/>
  <c r="BG362" i="9"/>
  <c r="BE362" i="9"/>
  <c r="T362" i="9"/>
  <c r="T360" i="9" s="1"/>
  <c r="R362" i="9"/>
  <c r="R360" i="9" s="1"/>
  <c r="P362" i="9"/>
  <c r="J362" i="9"/>
  <c r="BF362" i="9" s="1"/>
  <c r="BK361" i="9"/>
  <c r="BI361" i="9"/>
  <c r="BH361" i="9"/>
  <c r="BG361" i="9"/>
  <c r="BE361" i="9"/>
  <c r="T361" i="9"/>
  <c r="R361" i="9"/>
  <c r="P361" i="9"/>
  <c r="J361" i="9"/>
  <c r="BF361" i="9" s="1"/>
  <c r="BK359" i="9"/>
  <c r="BI359" i="9"/>
  <c r="BH359" i="9"/>
  <c r="BG359" i="9"/>
  <c r="BE359" i="9"/>
  <c r="T359" i="9"/>
  <c r="T357" i="9" s="1"/>
  <c r="R359" i="9"/>
  <c r="P359" i="9"/>
  <c r="J359" i="9"/>
  <c r="BF359" i="9" s="1"/>
  <c r="BK358" i="9"/>
  <c r="BI358" i="9"/>
  <c r="BH358" i="9"/>
  <c r="BG358" i="9"/>
  <c r="BE358" i="9"/>
  <c r="T358" i="9"/>
  <c r="R358" i="9"/>
  <c r="R357" i="9" s="1"/>
  <c r="P358" i="9"/>
  <c r="P357" i="9" s="1"/>
  <c r="J358" i="9"/>
  <c r="BF358" i="9" s="1"/>
  <c r="BK356" i="9"/>
  <c r="BI356" i="9"/>
  <c r="BH356" i="9"/>
  <c r="BG356" i="9"/>
  <c r="BF356" i="9"/>
  <c r="BE356" i="9"/>
  <c r="T356" i="9"/>
  <c r="R356" i="9"/>
  <c r="P356" i="9"/>
  <c r="J356" i="9"/>
  <c r="BK355" i="9"/>
  <c r="BI355" i="9"/>
  <c r="BH355" i="9"/>
  <c r="BG355" i="9"/>
  <c r="BE355" i="9"/>
  <c r="T355" i="9"/>
  <c r="R355" i="9"/>
  <c r="P355" i="9"/>
  <c r="J355" i="9"/>
  <c r="BF355" i="9" s="1"/>
  <c r="BK354" i="9"/>
  <c r="BI354" i="9"/>
  <c r="BH354" i="9"/>
  <c r="BG354" i="9"/>
  <c r="BE354" i="9"/>
  <c r="T354" i="9"/>
  <c r="R354" i="9"/>
  <c r="P354" i="9"/>
  <c r="J354" i="9"/>
  <c r="BF354" i="9" s="1"/>
  <c r="BK353" i="9"/>
  <c r="BI353" i="9"/>
  <c r="BH353" i="9"/>
  <c r="BG353" i="9"/>
  <c r="BF353" i="9"/>
  <c r="BE353" i="9"/>
  <c r="T353" i="9"/>
  <c r="R353" i="9"/>
  <c r="P353" i="9"/>
  <c r="J353" i="9"/>
  <c r="BK352" i="9"/>
  <c r="BI352" i="9"/>
  <c r="BH352" i="9"/>
  <c r="BG352" i="9"/>
  <c r="BE352" i="9"/>
  <c r="T352" i="9"/>
  <c r="R352" i="9"/>
  <c r="P352" i="9"/>
  <c r="J352" i="9"/>
  <c r="BF352" i="9" s="1"/>
  <c r="BK351" i="9"/>
  <c r="BI351" i="9"/>
  <c r="BH351" i="9"/>
  <c r="BG351" i="9"/>
  <c r="BE351" i="9"/>
  <c r="T351" i="9"/>
  <c r="R351" i="9"/>
  <c r="P351" i="9"/>
  <c r="P348" i="9" s="1"/>
  <c r="J351" i="9"/>
  <c r="BF351" i="9" s="1"/>
  <c r="BK350" i="9"/>
  <c r="BI350" i="9"/>
  <c r="BH350" i="9"/>
  <c r="BG350" i="9"/>
  <c r="BF350" i="9"/>
  <c r="BE350" i="9"/>
  <c r="T350" i="9"/>
  <c r="R350" i="9"/>
  <c r="P350" i="9"/>
  <c r="J350" i="9"/>
  <c r="BK349" i="9"/>
  <c r="BI349" i="9"/>
  <c r="BH349" i="9"/>
  <c r="BG349" i="9"/>
  <c r="BE349" i="9"/>
  <c r="T349" i="9"/>
  <c r="R349" i="9"/>
  <c r="R348" i="9" s="1"/>
  <c r="R347" i="9" s="1"/>
  <c r="P349" i="9"/>
  <c r="J349" i="9"/>
  <c r="BF349" i="9" s="1"/>
  <c r="BK346" i="9"/>
  <c r="BI346" i="9"/>
  <c r="BH346" i="9"/>
  <c r="BG346" i="9"/>
  <c r="BE346" i="9"/>
  <c r="T346" i="9"/>
  <c r="R346" i="9"/>
  <c r="P346" i="9"/>
  <c r="J346" i="9"/>
  <c r="BF346" i="9" s="1"/>
  <c r="BK345" i="9"/>
  <c r="BI345" i="9"/>
  <c r="BH345" i="9"/>
  <c r="BG345" i="9"/>
  <c r="BE345" i="9"/>
  <c r="T345" i="9"/>
  <c r="T342" i="9" s="1"/>
  <c r="R345" i="9"/>
  <c r="P345" i="9"/>
  <c r="J345" i="9"/>
  <c r="BF345" i="9" s="1"/>
  <c r="BK344" i="9"/>
  <c r="BI344" i="9"/>
  <c r="BH344" i="9"/>
  <c r="BG344" i="9"/>
  <c r="BE344" i="9"/>
  <c r="T344" i="9"/>
  <c r="R344" i="9"/>
  <c r="P344" i="9"/>
  <c r="J344" i="9"/>
  <c r="BF344" i="9" s="1"/>
  <c r="BK343" i="9"/>
  <c r="BI343" i="9"/>
  <c r="BH343" i="9"/>
  <c r="BG343" i="9"/>
  <c r="BE343" i="9"/>
  <c r="T343" i="9"/>
  <c r="R343" i="9"/>
  <c r="P343" i="9"/>
  <c r="J343" i="9"/>
  <c r="BF343" i="9" s="1"/>
  <c r="R342" i="9"/>
  <c r="BK341" i="9"/>
  <c r="BI341" i="9"/>
  <c r="BH341" i="9"/>
  <c r="BG341" i="9"/>
  <c r="BE341" i="9"/>
  <c r="T341" i="9"/>
  <c r="R341" i="9"/>
  <c r="P341" i="9"/>
  <c r="J341" i="9"/>
  <c r="BF341" i="9" s="1"/>
  <c r="BK340" i="9"/>
  <c r="BI340" i="9"/>
  <c r="BH340" i="9"/>
  <c r="BG340" i="9"/>
  <c r="BE340" i="9"/>
  <c r="T340" i="9"/>
  <c r="R340" i="9"/>
  <c r="P340" i="9"/>
  <c r="J340" i="9"/>
  <c r="BF340" i="9" s="1"/>
  <c r="BK339" i="9"/>
  <c r="BI339" i="9"/>
  <c r="BH339" i="9"/>
  <c r="BG339" i="9"/>
  <c r="BE339" i="9"/>
  <c r="T339" i="9"/>
  <c r="R339" i="9"/>
  <c r="P339" i="9"/>
  <c r="J339" i="9"/>
  <c r="BF339" i="9" s="1"/>
  <c r="BK338" i="9"/>
  <c r="BI338" i="9"/>
  <c r="BH338" i="9"/>
  <c r="BG338" i="9"/>
  <c r="BE338" i="9"/>
  <c r="T338" i="9"/>
  <c r="R338" i="9"/>
  <c r="P338" i="9"/>
  <c r="J338" i="9"/>
  <c r="BF338" i="9" s="1"/>
  <c r="BK337" i="9"/>
  <c r="BI337" i="9"/>
  <c r="BH337" i="9"/>
  <c r="BG337" i="9"/>
  <c r="BE337" i="9"/>
  <c r="T337" i="9"/>
  <c r="R337" i="9"/>
  <c r="P337" i="9"/>
  <c r="J337" i="9"/>
  <c r="BF337" i="9" s="1"/>
  <c r="BK336" i="9"/>
  <c r="BI336" i="9"/>
  <c r="BH336" i="9"/>
  <c r="BG336" i="9"/>
  <c r="BE336" i="9"/>
  <c r="T336" i="9"/>
  <c r="R336" i="9"/>
  <c r="P336" i="9"/>
  <c r="J336" i="9"/>
  <c r="BF336" i="9" s="1"/>
  <c r="BK335" i="9"/>
  <c r="BI335" i="9"/>
  <c r="BH335" i="9"/>
  <c r="BG335" i="9"/>
  <c r="BE335" i="9"/>
  <c r="T335" i="9"/>
  <c r="R335" i="9"/>
  <c r="P335" i="9"/>
  <c r="J335" i="9"/>
  <c r="BF335" i="9" s="1"/>
  <c r="BK334" i="9"/>
  <c r="BI334" i="9"/>
  <c r="BH334" i="9"/>
  <c r="BG334" i="9"/>
  <c r="BF334" i="9"/>
  <c r="BE334" i="9"/>
  <c r="T334" i="9"/>
  <c r="R334" i="9"/>
  <c r="P334" i="9"/>
  <c r="J334" i="9"/>
  <c r="BK333" i="9"/>
  <c r="BI333" i="9"/>
  <c r="BH333" i="9"/>
  <c r="BG333" i="9"/>
  <c r="BE333" i="9"/>
  <c r="T333" i="9"/>
  <c r="R333" i="9"/>
  <c r="P333" i="9"/>
  <c r="J333" i="9"/>
  <c r="BF333" i="9" s="1"/>
  <c r="BK332" i="9"/>
  <c r="BI332" i="9"/>
  <c r="BH332" i="9"/>
  <c r="BG332" i="9"/>
  <c r="BE332" i="9"/>
  <c r="T332" i="9"/>
  <c r="R332" i="9"/>
  <c r="P332" i="9"/>
  <c r="J332" i="9"/>
  <c r="BF332" i="9" s="1"/>
  <c r="BK331" i="9"/>
  <c r="BI331" i="9"/>
  <c r="BH331" i="9"/>
  <c r="BG331" i="9"/>
  <c r="BE331" i="9"/>
  <c r="T331" i="9"/>
  <c r="R331" i="9"/>
  <c r="P331" i="9"/>
  <c r="J331" i="9"/>
  <c r="BF331" i="9" s="1"/>
  <c r="BK330" i="9"/>
  <c r="BI330" i="9"/>
  <c r="BH330" i="9"/>
  <c r="BG330" i="9"/>
  <c r="BE330" i="9"/>
  <c r="T330" i="9"/>
  <c r="R330" i="9"/>
  <c r="P330" i="9"/>
  <c r="J330" i="9"/>
  <c r="BF330" i="9" s="1"/>
  <c r="BK329" i="9"/>
  <c r="BI329" i="9"/>
  <c r="BH329" i="9"/>
  <c r="BG329" i="9"/>
  <c r="BE329" i="9"/>
  <c r="T329" i="9"/>
  <c r="R329" i="9"/>
  <c r="P329" i="9"/>
  <c r="J329" i="9"/>
  <c r="BF329" i="9" s="1"/>
  <c r="BK328" i="9"/>
  <c r="BI328" i="9"/>
  <c r="BH328" i="9"/>
  <c r="BG328" i="9"/>
  <c r="BE328" i="9"/>
  <c r="T328" i="9"/>
  <c r="R328" i="9"/>
  <c r="P328" i="9"/>
  <c r="J328" i="9"/>
  <c r="BF328" i="9" s="1"/>
  <c r="BK327" i="9"/>
  <c r="BI327" i="9"/>
  <c r="BH327" i="9"/>
  <c r="BG327" i="9"/>
  <c r="BE327" i="9"/>
  <c r="T327" i="9"/>
  <c r="T325" i="9" s="1"/>
  <c r="R327" i="9"/>
  <c r="P327" i="9"/>
  <c r="J327" i="9"/>
  <c r="BF327" i="9" s="1"/>
  <c r="BK326" i="9"/>
  <c r="BI326" i="9"/>
  <c r="BH326" i="9"/>
  <c r="BG326" i="9"/>
  <c r="BE326" i="9"/>
  <c r="T326" i="9"/>
  <c r="R326" i="9"/>
  <c r="P326" i="9"/>
  <c r="J326" i="9"/>
  <c r="BF326" i="9" s="1"/>
  <c r="BK323" i="9"/>
  <c r="BI323" i="9"/>
  <c r="BH323" i="9"/>
  <c r="BG323" i="9"/>
  <c r="BE323" i="9"/>
  <c r="T323" i="9"/>
  <c r="R323" i="9"/>
  <c r="P323" i="9"/>
  <c r="J323" i="9"/>
  <c r="BF323" i="9" s="1"/>
  <c r="BK322" i="9"/>
  <c r="BI322" i="9"/>
  <c r="BH322" i="9"/>
  <c r="BG322" i="9"/>
  <c r="BE322" i="9"/>
  <c r="T322" i="9"/>
  <c r="R322" i="9"/>
  <c r="P322" i="9"/>
  <c r="J322" i="9"/>
  <c r="BF322" i="9" s="1"/>
  <c r="BK321" i="9"/>
  <c r="BI321" i="9"/>
  <c r="BH321" i="9"/>
  <c r="BG321" i="9"/>
  <c r="BF321" i="9"/>
  <c r="BE321" i="9"/>
  <c r="T321" i="9"/>
  <c r="R321" i="9"/>
  <c r="P321" i="9"/>
  <c r="J321" i="9"/>
  <c r="BK320" i="9"/>
  <c r="BI320" i="9"/>
  <c r="BH320" i="9"/>
  <c r="BG320" i="9"/>
  <c r="BE320" i="9"/>
  <c r="T320" i="9"/>
  <c r="R320" i="9"/>
  <c r="P320" i="9"/>
  <c r="J320" i="9"/>
  <c r="BF320" i="9" s="1"/>
  <c r="BK319" i="9"/>
  <c r="BI319" i="9"/>
  <c r="BH319" i="9"/>
  <c r="BG319" i="9"/>
  <c r="BE319" i="9"/>
  <c r="T319" i="9"/>
  <c r="R319" i="9"/>
  <c r="P319" i="9"/>
  <c r="J319" i="9"/>
  <c r="BF319" i="9" s="1"/>
  <c r="BK318" i="9"/>
  <c r="BI318" i="9"/>
  <c r="BH318" i="9"/>
  <c r="BG318" i="9"/>
  <c r="BE318" i="9"/>
  <c r="T318" i="9"/>
  <c r="R318" i="9"/>
  <c r="P318" i="9"/>
  <c r="J318" i="9"/>
  <c r="BF318" i="9" s="1"/>
  <c r="BK317" i="9"/>
  <c r="BI317" i="9"/>
  <c r="BH317" i="9"/>
  <c r="BG317" i="9"/>
  <c r="BE317" i="9"/>
  <c r="T317" i="9"/>
  <c r="R317" i="9"/>
  <c r="P317" i="9"/>
  <c r="J317" i="9"/>
  <c r="BF317" i="9" s="1"/>
  <c r="BK316" i="9"/>
  <c r="BI316" i="9"/>
  <c r="BH316" i="9"/>
  <c r="BG316" i="9"/>
  <c r="BE316" i="9"/>
  <c r="T316" i="9"/>
  <c r="R316" i="9"/>
  <c r="P316" i="9"/>
  <c r="P310" i="9" s="1"/>
  <c r="J316" i="9"/>
  <c r="BF316" i="9" s="1"/>
  <c r="BK315" i="9"/>
  <c r="BI315" i="9"/>
  <c r="BH315" i="9"/>
  <c r="BG315" i="9"/>
  <c r="BF315" i="9"/>
  <c r="BE315" i="9"/>
  <c r="T315" i="9"/>
  <c r="R315" i="9"/>
  <c r="P315" i="9"/>
  <c r="J315" i="9"/>
  <c r="BK314" i="9"/>
  <c r="BI314" i="9"/>
  <c r="BH314" i="9"/>
  <c r="BG314" i="9"/>
  <c r="BE314" i="9"/>
  <c r="T314" i="9"/>
  <c r="R314" i="9"/>
  <c r="P314" i="9"/>
  <c r="J314" i="9"/>
  <c r="BF314" i="9" s="1"/>
  <c r="BK313" i="9"/>
  <c r="BI313" i="9"/>
  <c r="BH313" i="9"/>
  <c r="BG313" i="9"/>
  <c r="BE313" i="9"/>
  <c r="T313" i="9"/>
  <c r="R313" i="9"/>
  <c r="P313" i="9"/>
  <c r="J313" i="9"/>
  <c r="BF313" i="9" s="1"/>
  <c r="BK312" i="9"/>
  <c r="BI312" i="9"/>
  <c r="BH312" i="9"/>
  <c r="BG312" i="9"/>
  <c r="BE312" i="9"/>
  <c r="T312" i="9"/>
  <c r="R312" i="9"/>
  <c r="P312" i="9"/>
  <c r="J312" i="9"/>
  <c r="BF312" i="9" s="1"/>
  <c r="BK311" i="9"/>
  <c r="BI311" i="9"/>
  <c r="BH311" i="9"/>
  <c r="BG311" i="9"/>
  <c r="BE311" i="9"/>
  <c r="T311" i="9"/>
  <c r="R311" i="9"/>
  <c r="P311" i="9"/>
  <c r="J311" i="9"/>
  <c r="BF311" i="9" s="1"/>
  <c r="T310" i="9"/>
  <c r="BK309" i="9"/>
  <c r="BI309" i="9"/>
  <c r="BH309" i="9"/>
  <c r="BG309" i="9"/>
  <c r="BE309" i="9"/>
  <c r="T309" i="9"/>
  <c r="R309" i="9"/>
  <c r="P309" i="9"/>
  <c r="J309" i="9"/>
  <c r="BF309" i="9" s="1"/>
  <c r="BK308" i="9"/>
  <c r="BK307" i="9" s="1"/>
  <c r="J307" i="9" s="1"/>
  <c r="J116" i="9" s="1"/>
  <c r="BI308" i="9"/>
  <c r="BH308" i="9"/>
  <c r="BG308" i="9"/>
  <c r="BE308" i="9"/>
  <c r="T308" i="9"/>
  <c r="R308" i="9"/>
  <c r="P308" i="9"/>
  <c r="J308" i="9"/>
  <c r="BF308" i="9" s="1"/>
  <c r="T307" i="9"/>
  <c r="R307" i="9"/>
  <c r="BK306" i="9"/>
  <c r="BI306" i="9"/>
  <c r="BH306" i="9"/>
  <c r="BG306" i="9"/>
  <c r="BE306" i="9"/>
  <c r="T306" i="9"/>
  <c r="R306" i="9"/>
  <c r="P306" i="9"/>
  <c r="J306" i="9"/>
  <c r="BF306" i="9" s="1"/>
  <c r="BK305" i="9"/>
  <c r="BI305" i="9"/>
  <c r="BH305" i="9"/>
  <c r="BG305" i="9"/>
  <c r="BE305" i="9"/>
  <c r="T305" i="9"/>
  <c r="R305" i="9"/>
  <c r="P305" i="9"/>
  <c r="J305" i="9"/>
  <c r="BF305" i="9" s="1"/>
  <c r="BK304" i="9"/>
  <c r="BI304" i="9"/>
  <c r="BH304" i="9"/>
  <c r="BG304" i="9"/>
  <c r="BE304" i="9"/>
  <c r="T304" i="9"/>
  <c r="R304" i="9"/>
  <c r="P304" i="9"/>
  <c r="J304" i="9"/>
  <c r="BF304" i="9" s="1"/>
  <c r="BK303" i="9"/>
  <c r="BI303" i="9"/>
  <c r="BH303" i="9"/>
  <c r="BG303" i="9"/>
  <c r="BE303" i="9"/>
  <c r="T303" i="9"/>
  <c r="T302" i="9" s="1"/>
  <c r="R303" i="9"/>
  <c r="R302" i="9" s="1"/>
  <c r="P303" i="9"/>
  <c r="J303" i="9"/>
  <c r="BF303" i="9" s="1"/>
  <c r="P302" i="9"/>
  <c r="BK301" i="9"/>
  <c r="BI301" i="9"/>
  <c r="BH301" i="9"/>
  <c r="BG301" i="9"/>
  <c r="BE301" i="9"/>
  <c r="T301" i="9"/>
  <c r="R301" i="9"/>
  <c r="P301" i="9"/>
  <c r="J301" i="9"/>
  <c r="BF301" i="9" s="1"/>
  <c r="BK300" i="9"/>
  <c r="BI300" i="9"/>
  <c r="BH300" i="9"/>
  <c r="BG300" i="9"/>
  <c r="BF300" i="9"/>
  <c r="BE300" i="9"/>
  <c r="T300" i="9"/>
  <c r="R300" i="9"/>
  <c r="R298" i="9" s="1"/>
  <c r="P300" i="9"/>
  <c r="J300" i="9"/>
  <c r="BK299" i="9"/>
  <c r="BK298" i="9" s="1"/>
  <c r="BI299" i="9"/>
  <c r="BH299" i="9"/>
  <c r="BG299" i="9"/>
  <c r="BE299" i="9"/>
  <c r="T299" i="9"/>
  <c r="R299" i="9"/>
  <c r="P299" i="9"/>
  <c r="J299" i="9"/>
  <c r="BF299" i="9" s="1"/>
  <c r="BK296" i="9"/>
  <c r="BI296" i="9"/>
  <c r="BH296" i="9"/>
  <c r="BG296" i="9"/>
  <c r="BF296" i="9"/>
  <c r="BE296" i="9"/>
  <c r="T296" i="9"/>
  <c r="R296" i="9"/>
  <c r="R294" i="9" s="1"/>
  <c r="R293" i="9" s="1"/>
  <c r="P296" i="9"/>
  <c r="J296" i="9"/>
  <c r="BK295" i="9"/>
  <c r="BI295" i="9"/>
  <c r="BH295" i="9"/>
  <c r="BG295" i="9"/>
  <c r="BF295" i="9"/>
  <c r="BE295" i="9"/>
  <c r="T295" i="9"/>
  <c r="R295" i="9"/>
  <c r="P295" i="9"/>
  <c r="J295" i="9"/>
  <c r="BK294" i="9"/>
  <c r="BK292" i="9"/>
  <c r="BI292" i="9"/>
  <c r="BH292" i="9"/>
  <c r="BG292" i="9"/>
  <c r="BF292" i="9"/>
  <c r="BE292" i="9"/>
  <c r="T292" i="9"/>
  <c r="R292" i="9"/>
  <c r="R290" i="9" s="1"/>
  <c r="P292" i="9"/>
  <c r="J292" i="9"/>
  <c r="BK291" i="9"/>
  <c r="BK290" i="9" s="1"/>
  <c r="J290" i="9" s="1"/>
  <c r="J110" i="9" s="1"/>
  <c r="BI291" i="9"/>
  <c r="BH291" i="9"/>
  <c r="BG291" i="9"/>
  <c r="BE291" i="9"/>
  <c r="T291" i="9"/>
  <c r="R291" i="9"/>
  <c r="P291" i="9"/>
  <c r="J291" i="9"/>
  <c r="BF291" i="9" s="1"/>
  <c r="BK289" i="9"/>
  <c r="BI289" i="9"/>
  <c r="BH289" i="9"/>
  <c r="BG289" i="9"/>
  <c r="BE289" i="9"/>
  <c r="T289" i="9"/>
  <c r="R289" i="9"/>
  <c r="P289" i="9"/>
  <c r="J289" i="9"/>
  <c r="BF289" i="9" s="1"/>
  <c r="BK288" i="9"/>
  <c r="BI288" i="9"/>
  <c r="BH288" i="9"/>
  <c r="BG288" i="9"/>
  <c r="BE288" i="9"/>
  <c r="T288" i="9"/>
  <c r="R288" i="9"/>
  <c r="R286" i="9" s="1"/>
  <c r="R285" i="9" s="1"/>
  <c r="P288" i="9"/>
  <c r="P286" i="9" s="1"/>
  <c r="J288" i="9"/>
  <c r="BF288" i="9" s="1"/>
  <c r="BK287" i="9"/>
  <c r="BI287" i="9"/>
  <c r="BH287" i="9"/>
  <c r="BG287" i="9"/>
  <c r="BF287" i="9"/>
  <c r="BE287" i="9"/>
  <c r="T287" i="9"/>
  <c r="R287" i="9"/>
  <c r="P287" i="9"/>
  <c r="J287" i="9"/>
  <c r="BK286" i="9"/>
  <c r="T286" i="9"/>
  <c r="BK284" i="9"/>
  <c r="BI284" i="9"/>
  <c r="BH284" i="9"/>
  <c r="BG284" i="9"/>
  <c r="BE284" i="9"/>
  <c r="T284" i="9"/>
  <c r="R284" i="9"/>
  <c r="P284" i="9"/>
  <c r="P277" i="9" s="1"/>
  <c r="J284" i="9"/>
  <c r="BF284" i="9" s="1"/>
  <c r="BK283" i="9"/>
  <c r="BI283" i="9"/>
  <c r="BH283" i="9"/>
  <c r="BG283" i="9"/>
  <c r="BF283" i="9"/>
  <c r="BE283" i="9"/>
  <c r="T283" i="9"/>
  <c r="R283" i="9"/>
  <c r="P283" i="9"/>
  <c r="J283" i="9"/>
  <c r="BK282" i="9"/>
  <c r="BI282" i="9"/>
  <c r="BH282" i="9"/>
  <c r="BG282" i="9"/>
  <c r="BE282" i="9"/>
  <c r="T282" i="9"/>
  <c r="R282" i="9"/>
  <c r="P282" i="9"/>
  <c r="J282" i="9"/>
  <c r="BF282" i="9" s="1"/>
  <c r="BK281" i="9"/>
  <c r="BI281" i="9"/>
  <c r="BH281" i="9"/>
  <c r="BG281" i="9"/>
  <c r="BE281" i="9"/>
  <c r="T281" i="9"/>
  <c r="R281" i="9"/>
  <c r="P281" i="9"/>
  <c r="J281" i="9"/>
  <c r="BF281" i="9" s="1"/>
  <c r="BK280" i="9"/>
  <c r="BI280" i="9"/>
  <c r="BH280" i="9"/>
  <c r="BG280" i="9"/>
  <c r="BE280" i="9"/>
  <c r="T280" i="9"/>
  <c r="R280" i="9"/>
  <c r="P280" i="9"/>
  <c r="J280" i="9"/>
  <c r="BF280" i="9" s="1"/>
  <c r="BK279" i="9"/>
  <c r="BI279" i="9"/>
  <c r="BH279" i="9"/>
  <c r="BG279" i="9"/>
  <c r="BE279" i="9"/>
  <c r="T279" i="9"/>
  <c r="R279" i="9"/>
  <c r="P279" i="9"/>
  <c r="J279" i="9"/>
  <c r="BF279" i="9" s="1"/>
  <c r="BK278" i="9"/>
  <c r="BI278" i="9"/>
  <c r="BH278" i="9"/>
  <c r="BG278" i="9"/>
  <c r="BE278" i="9"/>
  <c r="T278" i="9"/>
  <c r="R278" i="9"/>
  <c r="P278" i="9"/>
  <c r="J278" i="9"/>
  <c r="BF278" i="9" s="1"/>
  <c r="BK276" i="9"/>
  <c r="BI276" i="9"/>
  <c r="BH276" i="9"/>
  <c r="BG276" i="9"/>
  <c r="BE276" i="9"/>
  <c r="T276" i="9"/>
  <c r="R276" i="9"/>
  <c r="P276" i="9"/>
  <c r="J276" i="9"/>
  <c r="BF276" i="9" s="1"/>
  <c r="BK275" i="9"/>
  <c r="BI275" i="9"/>
  <c r="BH275" i="9"/>
  <c r="BG275" i="9"/>
  <c r="BE275" i="9"/>
  <c r="T275" i="9"/>
  <c r="R275" i="9"/>
  <c r="P275" i="9"/>
  <c r="J275" i="9"/>
  <c r="BF275" i="9" s="1"/>
  <c r="BK274" i="9"/>
  <c r="BI274" i="9"/>
  <c r="BH274" i="9"/>
  <c r="BG274" i="9"/>
  <c r="BF274" i="9"/>
  <c r="BE274" i="9"/>
  <c r="T274" i="9"/>
  <c r="R274" i="9"/>
  <c r="P274" i="9"/>
  <c r="J274" i="9"/>
  <c r="BK273" i="9"/>
  <c r="BI273" i="9"/>
  <c r="BH273" i="9"/>
  <c r="BG273" i="9"/>
  <c r="BF273" i="9"/>
  <c r="BE273" i="9"/>
  <c r="T273" i="9"/>
  <c r="R273" i="9"/>
  <c r="P273" i="9"/>
  <c r="J273" i="9"/>
  <c r="BK272" i="9"/>
  <c r="BI272" i="9"/>
  <c r="BH272" i="9"/>
  <c r="BG272" i="9"/>
  <c r="BE272" i="9"/>
  <c r="T272" i="9"/>
  <c r="R272" i="9"/>
  <c r="P272" i="9"/>
  <c r="J272" i="9"/>
  <c r="BF272" i="9" s="1"/>
  <c r="BK271" i="9"/>
  <c r="BI271" i="9"/>
  <c r="BH271" i="9"/>
  <c r="BG271" i="9"/>
  <c r="BE271" i="9"/>
  <c r="T271" i="9"/>
  <c r="R271" i="9"/>
  <c r="P271" i="9"/>
  <c r="J271" i="9"/>
  <c r="BF271" i="9" s="1"/>
  <c r="BK270" i="9"/>
  <c r="BI270" i="9"/>
  <c r="BH270" i="9"/>
  <c r="BG270" i="9"/>
  <c r="BF270" i="9"/>
  <c r="BE270" i="9"/>
  <c r="T270" i="9"/>
  <c r="T269" i="9" s="1"/>
  <c r="R270" i="9"/>
  <c r="P270" i="9"/>
  <c r="P269" i="9" s="1"/>
  <c r="J270" i="9"/>
  <c r="R269" i="9"/>
  <c r="BK268" i="9"/>
  <c r="BI268" i="9"/>
  <c r="BH268" i="9"/>
  <c r="BG268" i="9"/>
  <c r="BE268" i="9"/>
  <c r="T268" i="9"/>
  <c r="R268" i="9"/>
  <c r="P268" i="9"/>
  <c r="P259" i="9" s="1"/>
  <c r="P258" i="9" s="1"/>
  <c r="J268" i="9"/>
  <c r="BF268" i="9" s="1"/>
  <c r="BK267" i="9"/>
  <c r="BI267" i="9"/>
  <c r="BH267" i="9"/>
  <c r="BG267" i="9"/>
  <c r="BE267" i="9"/>
  <c r="T267" i="9"/>
  <c r="R267" i="9"/>
  <c r="P267" i="9"/>
  <c r="J267" i="9"/>
  <c r="BF267" i="9" s="1"/>
  <c r="BK266" i="9"/>
  <c r="BI266" i="9"/>
  <c r="BH266" i="9"/>
  <c r="BG266" i="9"/>
  <c r="BE266" i="9"/>
  <c r="T266" i="9"/>
  <c r="R266" i="9"/>
  <c r="R259" i="9" s="1"/>
  <c r="P266" i="9"/>
  <c r="J266" i="9"/>
  <c r="BF266" i="9" s="1"/>
  <c r="BK265" i="9"/>
  <c r="BI265" i="9"/>
  <c r="BH265" i="9"/>
  <c r="BG265" i="9"/>
  <c r="BE265" i="9"/>
  <c r="T265" i="9"/>
  <c r="R265" i="9"/>
  <c r="P265" i="9"/>
  <c r="J265" i="9"/>
  <c r="BF265" i="9" s="1"/>
  <c r="BK264" i="9"/>
  <c r="BI264" i="9"/>
  <c r="BH264" i="9"/>
  <c r="BG264" i="9"/>
  <c r="BF264" i="9"/>
  <c r="BE264" i="9"/>
  <c r="T264" i="9"/>
  <c r="R264" i="9"/>
  <c r="P264" i="9"/>
  <c r="J264" i="9"/>
  <c r="BK263" i="9"/>
  <c r="BI263" i="9"/>
  <c r="BH263" i="9"/>
  <c r="BG263" i="9"/>
  <c r="BE263" i="9"/>
  <c r="T263" i="9"/>
  <c r="R263" i="9"/>
  <c r="P263" i="9"/>
  <c r="J263" i="9"/>
  <c r="BF263" i="9" s="1"/>
  <c r="BK262" i="9"/>
  <c r="BI262" i="9"/>
  <c r="BH262" i="9"/>
  <c r="BG262" i="9"/>
  <c r="BE262" i="9"/>
  <c r="T262" i="9"/>
  <c r="R262" i="9"/>
  <c r="P262" i="9"/>
  <c r="J262" i="9"/>
  <c r="BF262" i="9" s="1"/>
  <c r="BK261" i="9"/>
  <c r="BI261" i="9"/>
  <c r="BH261" i="9"/>
  <c r="BG261" i="9"/>
  <c r="BE261" i="9"/>
  <c r="T261" i="9"/>
  <c r="R261" i="9"/>
  <c r="P261" i="9"/>
  <c r="J261" i="9"/>
  <c r="BF261" i="9" s="1"/>
  <c r="BK260" i="9"/>
  <c r="BI260" i="9"/>
  <c r="BH260" i="9"/>
  <c r="BG260" i="9"/>
  <c r="BE260" i="9"/>
  <c r="T260" i="9"/>
  <c r="T259" i="9" s="1"/>
  <c r="R260" i="9"/>
  <c r="P260" i="9"/>
  <c r="J260" i="9"/>
  <c r="BF260" i="9" s="1"/>
  <c r="BK257" i="9"/>
  <c r="BI257" i="9"/>
  <c r="BH257" i="9"/>
  <c r="BG257" i="9"/>
  <c r="BE257" i="9"/>
  <c r="T257" i="9"/>
  <c r="R257" i="9"/>
  <c r="P257" i="9"/>
  <c r="J257" i="9"/>
  <c r="BF257" i="9" s="1"/>
  <c r="BK256" i="9"/>
  <c r="BI256" i="9"/>
  <c r="BH256" i="9"/>
  <c r="BG256" i="9"/>
  <c r="BE256" i="9"/>
  <c r="T256" i="9"/>
  <c r="R256" i="9"/>
  <c r="P256" i="9"/>
  <c r="J256" i="9"/>
  <c r="BF256" i="9" s="1"/>
  <c r="BK255" i="9"/>
  <c r="BI255" i="9"/>
  <c r="BH255" i="9"/>
  <c r="BG255" i="9"/>
  <c r="BE255" i="9"/>
  <c r="T255" i="9"/>
  <c r="R255" i="9"/>
  <c r="P255" i="9"/>
  <c r="J255" i="9"/>
  <c r="BF255" i="9" s="1"/>
  <c r="BK254" i="9"/>
  <c r="BI254" i="9"/>
  <c r="BH254" i="9"/>
  <c r="BG254" i="9"/>
  <c r="BE254" i="9"/>
  <c r="T254" i="9"/>
  <c r="R254" i="9"/>
  <c r="P254" i="9"/>
  <c r="J254" i="9"/>
  <c r="BF254" i="9" s="1"/>
  <c r="BK253" i="9"/>
  <c r="BI253" i="9"/>
  <c r="BH253" i="9"/>
  <c r="BG253" i="9"/>
  <c r="BE253" i="9"/>
  <c r="T253" i="9"/>
  <c r="T247" i="9" s="1"/>
  <c r="R253" i="9"/>
  <c r="P253" i="9"/>
  <c r="J253" i="9"/>
  <c r="BF253" i="9" s="1"/>
  <c r="BK252" i="9"/>
  <c r="BI252" i="9"/>
  <c r="BH252" i="9"/>
  <c r="BG252" i="9"/>
  <c r="BE252" i="9"/>
  <c r="T252" i="9"/>
  <c r="R252" i="9"/>
  <c r="P252" i="9"/>
  <c r="J252" i="9"/>
  <c r="BF252" i="9" s="1"/>
  <c r="BK251" i="9"/>
  <c r="BI251" i="9"/>
  <c r="BH251" i="9"/>
  <c r="BG251" i="9"/>
  <c r="BF251" i="9"/>
  <c r="BE251" i="9"/>
  <c r="T251" i="9"/>
  <c r="R251" i="9"/>
  <c r="P251" i="9"/>
  <c r="J251" i="9"/>
  <c r="BK250" i="9"/>
  <c r="BI250" i="9"/>
  <c r="BH250" i="9"/>
  <c r="BG250" i="9"/>
  <c r="BE250" i="9"/>
  <c r="T250" i="9"/>
  <c r="R250" i="9"/>
  <c r="P250" i="9"/>
  <c r="J250" i="9"/>
  <c r="BF250" i="9" s="1"/>
  <c r="BK249" i="9"/>
  <c r="BI249" i="9"/>
  <c r="BH249" i="9"/>
  <c r="BG249" i="9"/>
  <c r="BE249" i="9"/>
  <c r="T249" i="9"/>
  <c r="R249" i="9"/>
  <c r="P249" i="9"/>
  <c r="J249" i="9"/>
  <c r="BF249" i="9" s="1"/>
  <c r="BK248" i="9"/>
  <c r="BI248" i="9"/>
  <c r="BH248" i="9"/>
  <c r="BG248" i="9"/>
  <c r="BF248" i="9"/>
  <c r="BE248" i="9"/>
  <c r="T248" i="9"/>
  <c r="R248" i="9"/>
  <c r="P248" i="9"/>
  <c r="J248" i="9"/>
  <c r="BK246" i="9"/>
  <c r="BI246" i="9"/>
  <c r="BH246" i="9"/>
  <c r="BG246" i="9"/>
  <c r="BE246" i="9"/>
  <c r="T246" i="9"/>
  <c r="R246" i="9"/>
  <c r="P246" i="9"/>
  <c r="J246" i="9"/>
  <c r="BF246" i="9" s="1"/>
  <c r="BK245" i="9"/>
  <c r="BI245" i="9"/>
  <c r="BH245" i="9"/>
  <c r="BG245" i="9"/>
  <c r="BE245" i="9"/>
  <c r="T245" i="9"/>
  <c r="R245" i="9"/>
  <c r="P245" i="9"/>
  <c r="J245" i="9"/>
  <c r="BF245" i="9" s="1"/>
  <c r="BK244" i="9"/>
  <c r="BI244" i="9"/>
  <c r="BH244" i="9"/>
  <c r="BG244" i="9"/>
  <c r="BE244" i="9"/>
  <c r="T244" i="9"/>
  <c r="R244" i="9"/>
  <c r="P244" i="9"/>
  <c r="J244" i="9"/>
  <c r="BF244" i="9" s="1"/>
  <c r="BK243" i="9"/>
  <c r="BI243" i="9"/>
  <c r="BH243" i="9"/>
  <c r="BG243" i="9"/>
  <c r="BF243" i="9"/>
  <c r="BE243" i="9"/>
  <c r="T243" i="9"/>
  <c r="R243" i="9"/>
  <c r="P243" i="9"/>
  <c r="J243" i="9"/>
  <c r="BK242" i="9"/>
  <c r="BI242" i="9"/>
  <c r="BH242" i="9"/>
  <c r="BG242" i="9"/>
  <c r="BE242" i="9"/>
  <c r="T242" i="9"/>
  <c r="R242" i="9"/>
  <c r="P242" i="9"/>
  <c r="J242" i="9"/>
  <c r="BF242" i="9" s="1"/>
  <c r="BK241" i="9"/>
  <c r="BI241" i="9"/>
  <c r="BH241" i="9"/>
  <c r="BG241" i="9"/>
  <c r="BE241" i="9"/>
  <c r="T241" i="9"/>
  <c r="R241" i="9"/>
  <c r="P241" i="9"/>
  <c r="J241" i="9"/>
  <c r="BF241" i="9" s="1"/>
  <c r="BK240" i="9"/>
  <c r="BI240" i="9"/>
  <c r="BH240" i="9"/>
  <c r="BG240" i="9"/>
  <c r="BF240" i="9"/>
  <c r="BE240" i="9"/>
  <c r="T240" i="9"/>
  <c r="R240" i="9"/>
  <c r="P240" i="9"/>
  <c r="J240" i="9"/>
  <c r="BK239" i="9"/>
  <c r="BI239" i="9"/>
  <c r="BH239" i="9"/>
  <c r="BG239" i="9"/>
  <c r="BE239" i="9"/>
  <c r="T239" i="9"/>
  <c r="R239" i="9"/>
  <c r="P239" i="9"/>
  <c r="J239" i="9"/>
  <c r="BF239" i="9" s="1"/>
  <c r="BK238" i="9"/>
  <c r="BI238" i="9"/>
  <c r="BH238" i="9"/>
  <c r="BG238" i="9"/>
  <c r="BE238" i="9"/>
  <c r="T238" i="9"/>
  <c r="R238" i="9"/>
  <c r="P238" i="9"/>
  <c r="J238" i="9"/>
  <c r="BF238" i="9" s="1"/>
  <c r="BK237" i="9"/>
  <c r="BI237" i="9"/>
  <c r="BH237" i="9"/>
  <c r="BG237" i="9"/>
  <c r="BF237" i="9"/>
  <c r="BE237" i="9"/>
  <c r="T237" i="9"/>
  <c r="R237" i="9"/>
  <c r="P237" i="9"/>
  <c r="J237" i="9"/>
  <c r="BK236" i="9"/>
  <c r="BI236" i="9"/>
  <c r="BH236" i="9"/>
  <c r="BG236" i="9"/>
  <c r="BE236" i="9"/>
  <c r="T236" i="9"/>
  <c r="R236" i="9"/>
  <c r="P236" i="9"/>
  <c r="J236" i="9"/>
  <c r="BF236" i="9" s="1"/>
  <c r="BK235" i="9"/>
  <c r="BI235" i="9"/>
  <c r="BH235" i="9"/>
  <c r="BG235" i="9"/>
  <c r="BE235" i="9"/>
  <c r="T235" i="9"/>
  <c r="R235" i="9"/>
  <c r="P235" i="9"/>
  <c r="J235" i="9"/>
  <c r="BF235" i="9" s="1"/>
  <c r="BK234" i="9"/>
  <c r="BI234" i="9"/>
  <c r="BH234" i="9"/>
  <c r="BG234" i="9"/>
  <c r="BF234" i="9"/>
  <c r="BE234" i="9"/>
  <c r="T234" i="9"/>
  <c r="R234" i="9"/>
  <c r="P234" i="9"/>
  <c r="J234" i="9"/>
  <c r="BK233" i="9"/>
  <c r="BI233" i="9"/>
  <c r="BH233" i="9"/>
  <c r="BG233" i="9"/>
  <c r="BE233" i="9"/>
  <c r="T233" i="9"/>
  <c r="R233" i="9"/>
  <c r="P233" i="9"/>
  <c r="J233" i="9"/>
  <c r="BF233" i="9" s="1"/>
  <c r="BK232" i="9"/>
  <c r="BI232" i="9"/>
  <c r="BH232" i="9"/>
  <c r="BG232" i="9"/>
  <c r="BE232" i="9"/>
  <c r="T232" i="9"/>
  <c r="R232" i="9"/>
  <c r="P232" i="9"/>
  <c r="J232" i="9"/>
  <c r="BF232" i="9" s="1"/>
  <c r="BK231" i="9"/>
  <c r="BI231" i="9"/>
  <c r="BH231" i="9"/>
  <c r="BG231" i="9"/>
  <c r="BF231" i="9"/>
  <c r="BE231" i="9"/>
  <c r="T231" i="9"/>
  <c r="R231" i="9"/>
  <c r="P231" i="9"/>
  <c r="J231" i="9"/>
  <c r="BK230" i="9"/>
  <c r="BI230" i="9"/>
  <c r="BH230" i="9"/>
  <c r="BG230" i="9"/>
  <c r="BE230" i="9"/>
  <c r="T230" i="9"/>
  <c r="R230" i="9"/>
  <c r="P230" i="9"/>
  <c r="J230" i="9"/>
  <c r="BF230" i="9" s="1"/>
  <c r="BK229" i="9"/>
  <c r="BI229" i="9"/>
  <c r="BH229" i="9"/>
  <c r="BG229" i="9"/>
  <c r="BE229" i="9"/>
  <c r="T229" i="9"/>
  <c r="R229" i="9"/>
  <c r="P229" i="9"/>
  <c r="J229" i="9"/>
  <c r="BF229" i="9" s="1"/>
  <c r="BK228" i="9"/>
  <c r="BI228" i="9"/>
  <c r="BH228" i="9"/>
  <c r="BG228" i="9"/>
  <c r="BF228" i="9"/>
  <c r="BE228" i="9"/>
  <c r="T228" i="9"/>
  <c r="R228" i="9"/>
  <c r="P228" i="9"/>
  <c r="J228" i="9"/>
  <c r="BK227" i="9"/>
  <c r="BI227" i="9"/>
  <c r="BH227" i="9"/>
  <c r="BG227" i="9"/>
  <c r="BE227" i="9"/>
  <c r="T227" i="9"/>
  <c r="R227" i="9"/>
  <c r="P227" i="9"/>
  <c r="J227" i="9"/>
  <c r="BF227" i="9" s="1"/>
  <c r="BK226" i="9"/>
  <c r="BI226" i="9"/>
  <c r="BH226" i="9"/>
  <c r="BG226" i="9"/>
  <c r="BE226" i="9"/>
  <c r="T226" i="9"/>
  <c r="R226" i="9"/>
  <c r="P226" i="9"/>
  <c r="J226" i="9"/>
  <c r="BF226" i="9" s="1"/>
  <c r="BK225" i="9"/>
  <c r="BI225" i="9"/>
  <c r="BH225" i="9"/>
  <c r="BG225" i="9"/>
  <c r="BF225" i="9"/>
  <c r="BE225" i="9"/>
  <c r="T225" i="9"/>
  <c r="R225" i="9"/>
  <c r="P225" i="9"/>
  <c r="J225" i="9"/>
  <c r="BK224" i="9"/>
  <c r="BI224" i="9"/>
  <c r="BH224" i="9"/>
  <c r="BG224" i="9"/>
  <c r="BE224" i="9"/>
  <c r="T224" i="9"/>
  <c r="R224" i="9"/>
  <c r="P224" i="9"/>
  <c r="J224" i="9"/>
  <c r="BF224" i="9" s="1"/>
  <c r="BK223" i="9"/>
  <c r="BI223" i="9"/>
  <c r="BH223" i="9"/>
  <c r="BG223" i="9"/>
  <c r="BE223" i="9"/>
  <c r="T223" i="9"/>
  <c r="R223" i="9"/>
  <c r="P223" i="9"/>
  <c r="J223" i="9"/>
  <c r="BF223" i="9" s="1"/>
  <c r="BK222" i="9"/>
  <c r="BI222" i="9"/>
  <c r="BH222" i="9"/>
  <c r="BG222" i="9"/>
  <c r="BF222" i="9"/>
  <c r="BE222" i="9"/>
  <c r="T222" i="9"/>
  <c r="R222" i="9"/>
  <c r="R220" i="9" s="1"/>
  <c r="P222" i="9"/>
  <c r="J222" i="9"/>
  <c r="BK221" i="9"/>
  <c r="BK220" i="9" s="1"/>
  <c r="J220" i="9" s="1"/>
  <c r="J102" i="9" s="1"/>
  <c r="BI221" i="9"/>
  <c r="BH221" i="9"/>
  <c r="BG221" i="9"/>
  <c r="BE221" i="9"/>
  <c r="T221" i="9"/>
  <c r="R221" i="9"/>
  <c r="P221" i="9"/>
  <c r="J221" i="9"/>
  <c r="BF221" i="9" s="1"/>
  <c r="BK219" i="9"/>
  <c r="BI219" i="9"/>
  <c r="BH219" i="9"/>
  <c r="BG219" i="9"/>
  <c r="BE219" i="9"/>
  <c r="T219" i="9"/>
  <c r="R219" i="9"/>
  <c r="P219" i="9"/>
  <c r="J219" i="9"/>
  <c r="BF219" i="9" s="1"/>
  <c r="BK218" i="9"/>
  <c r="BI218" i="9"/>
  <c r="BH218" i="9"/>
  <c r="BG218" i="9"/>
  <c r="BE218" i="9"/>
  <c r="T218" i="9"/>
  <c r="R218" i="9"/>
  <c r="P218" i="9"/>
  <c r="J218" i="9"/>
  <c r="BF218" i="9" s="1"/>
  <c r="BK217" i="9"/>
  <c r="BI217" i="9"/>
  <c r="BH217" i="9"/>
  <c r="BG217" i="9"/>
  <c r="BF217" i="9"/>
  <c r="BE217" i="9"/>
  <c r="T217" i="9"/>
  <c r="R217" i="9"/>
  <c r="P217" i="9"/>
  <c r="J217" i="9"/>
  <c r="BK216" i="9"/>
  <c r="BI216" i="9"/>
  <c r="BH216" i="9"/>
  <c r="BG216" i="9"/>
  <c r="BE216" i="9"/>
  <c r="T216" i="9"/>
  <c r="R216" i="9"/>
  <c r="P216" i="9"/>
  <c r="J216" i="9"/>
  <c r="BF216" i="9" s="1"/>
  <c r="BK215" i="9"/>
  <c r="BI215" i="9"/>
  <c r="BH215" i="9"/>
  <c r="BG215" i="9"/>
  <c r="BE215" i="9"/>
  <c r="T215" i="9"/>
  <c r="R215" i="9"/>
  <c r="P215" i="9"/>
  <c r="J215" i="9"/>
  <c r="BF215" i="9" s="1"/>
  <c r="BK214" i="9"/>
  <c r="BI214" i="9"/>
  <c r="BH214" i="9"/>
  <c r="BG214" i="9"/>
  <c r="BF214" i="9"/>
  <c r="BE214" i="9"/>
  <c r="T214" i="9"/>
  <c r="R214" i="9"/>
  <c r="P214" i="9"/>
  <c r="J214" i="9"/>
  <c r="BK213" i="9"/>
  <c r="BI213" i="9"/>
  <c r="BH213" i="9"/>
  <c r="BG213" i="9"/>
  <c r="BE213" i="9"/>
  <c r="T213" i="9"/>
  <c r="R213" i="9"/>
  <c r="P213" i="9"/>
  <c r="J213" i="9"/>
  <c r="BF213" i="9" s="1"/>
  <c r="BK212" i="9"/>
  <c r="BI212" i="9"/>
  <c r="BH212" i="9"/>
  <c r="BG212" i="9"/>
  <c r="BE212" i="9"/>
  <c r="T212" i="9"/>
  <c r="R212" i="9"/>
  <c r="P212" i="9"/>
  <c r="J212" i="9"/>
  <c r="BF212" i="9" s="1"/>
  <c r="BK211" i="9"/>
  <c r="BI211" i="9"/>
  <c r="BH211" i="9"/>
  <c r="BG211" i="9"/>
  <c r="BE211" i="9"/>
  <c r="T211" i="9"/>
  <c r="R211" i="9"/>
  <c r="P211" i="9"/>
  <c r="J211" i="9"/>
  <c r="BF211" i="9" s="1"/>
  <c r="BK210" i="9"/>
  <c r="BI210" i="9"/>
  <c r="BH210" i="9"/>
  <c r="BG210" i="9"/>
  <c r="BE210" i="9"/>
  <c r="T210" i="9"/>
  <c r="R210" i="9"/>
  <c r="P210" i="9"/>
  <c r="J210" i="9"/>
  <c r="BF210" i="9" s="1"/>
  <c r="BK209" i="9"/>
  <c r="BI209" i="9"/>
  <c r="BH209" i="9"/>
  <c r="BG209" i="9"/>
  <c r="BE209" i="9"/>
  <c r="T209" i="9"/>
  <c r="R209" i="9"/>
  <c r="P209" i="9"/>
  <c r="P194" i="9" s="1"/>
  <c r="J209" i="9"/>
  <c r="BF209" i="9" s="1"/>
  <c r="BK208" i="9"/>
  <c r="BI208" i="9"/>
  <c r="BH208" i="9"/>
  <c r="BG208" i="9"/>
  <c r="BE208" i="9"/>
  <c r="T208" i="9"/>
  <c r="R208" i="9"/>
  <c r="P208" i="9"/>
  <c r="J208" i="9"/>
  <c r="BF208" i="9" s="1"/>
  <c r="BK207" i="9"/>
  <c r="BI207" i="9"/>
  <c r="BH207" i="9"/>
  <c r="BG207" i="9"/>
  <c r="BE207" i="9"/>
  <c r="T207" i="9"/>
  <c r="R207" i="9"/>
  <c r="P207" i="9"/>
  <c r="J207" i="9"/>
  <c r="BF207" i="9" s="1"/>
  <c r="BK206" i="9"/>
  <c r="BI206" i="9"/>
  <c r="BH206" i="9"/>
  <c r="BG206" i="9"/>
  <c r="BE206" i="9"/>
  <c r="T206" i="9"/>
  <c r="R206" i="9"/>
  <c r="P206" i="9"/>
  <c r="J206" i="9"/>
  <c r="BF206" i="9" s="1"/>
  <c r="BK205" i="9"/>
  <c r="BI205" i="9"/>
  <c r="BH205" i="9"/>
  <c r="BG205" i="9"/>
  <c r="BF205" i="9"/>
  <c r="BE205" i="9"/>
  <c r="T205" i="9"/>
  <c r="R205" i="9"/>
  <c r="P205" i="9"/>
  <c r="J205" i="9"/>
  <c r="BK204" i="9"/>
  <c r="BI204" i="9"/>
  <c r="BH204" i="9"/>
  <c r="BG204" i="9"/>
  <c r="BE204" i="9"/>
  <c r="T204" i="9"/>
  <c r="R204" i="9"/>
  <c r="P204" i="9"/>
  <c r="J204" i="9"/>
  <c r="BF204" i="9" s="1"/>
  <c r="BK203" i="9"/>
  <c r="BI203" i="9"/>
  <c r="BH203" i="9"/>
  <c r="BG203" i="9"/>
  <c r="BE203" i="9"/>
  <c r="T203" i="9"/>
  <c r="R203" i="9"/>
  <c r="P203" i="9"/>
  <c r="J203" i="9"/>
  <c r="BF203" i="9" s="1"/>
  <c r="BK202" i="9"/>
  <c r="BI202" i="9"/>
  <c r="BH202" i="9"/>
  <c r="BG202" i="9"/>
  <c r="BE202" i="9"/>
  <c r="T202" i="9"/>
  <c r="R202" i="9"/>
  <c r="P202" i="9"/>
  <c r="J202" i="9"/>
  <c r="BF202" i="9" s="1"/>
  <c r="BK201" i="9"/>
  <c r="BI201" i="9"/>
  <c r="BH201" i="9"/>
  <c r="BG201" i="9"/>
  <c r="BF201" i="9"/>
  <c r="BE201" i="9"/>
  <c r="T201" i="9"/>
  <c r="R201" i="9"/>
  <c r="P201" i="9"/>
  <c r="J201" i="9"/>
  <c r="BK200" i="9"/>
  <c r="BI200" i="9"/>
  <c r="BH200" i="9"/>
  <c r="BG200" i="9"/>
  <c r="BE200" i="9"/>
  <c r="T200" i="9"/>
  <c r="R200" i="9"/>
  <c r="P200" i="9"/>
  <c r="J200" i="9"/>
  <c r="BF200" i="9" s="1"/>
  <c r="BK199" i="9"/>
  <c r="BI199" i="9"/>
  <c r="BH199" i="9"/>
  <c r="BG199" i="9"/>
  <c r="BE199" i="9"/>
  <c r="T199" i="9"/>
  <c r="R199" i="9"/>
  <c r="P199" i="9"/>
  <c r="J199" i="9"/>
  <c r="BF199" i="9" s="1"/>
  <c r="BK198" i="9"/>
  <c r="BI198" i="9"/>
  <c r="BH198" i="9"/>
  <c r="BG198" i="9"/>
  <c r="BF198" i="9"/>
  <c r="BE198" i="9"/>
  <c r="T198" i="9"/>
  <c r="R198" i="9"/>
  <c r="P198" i="9"/>
  <c r="J198" i="9"/>
  <c r="BK197" i="9"/>
  <c r="BI197" i="9"/>
  <c r="BH197" i="9"/>
  <c r="BG197" i="9"/>
  <c r="BE197" i="9"/>
  <c r="T197" i="9"/>
  <c r="R197" i="9"/>
  <c r="R194" i="9" s="1"/>
  <c r="P197" i="9"/>
  <c r="J197" i="9"/>
  <c r="BF197" i="9" s="1"/>
  <c r="BK196" i="9"/>
  <c r="BI196" i="9"/>
  <c r="BH196" i="9"/>
  <c r="BG196" i="9"/>
  <c r="BE196" i="9"/>
  <c r="T196" i="9"/>
  <c r="R196" i="9"/>
  <c r="P196" i="9"/>
  <c r="J196" i="9"/>
  <c r="BF196" i="9" s="1"/>
  <c r="BK195" i="9"/>
  <c r="BI195" i="9"/>
  <c r="BH195" i="9"/>
  <c r="BG195" i="9"/>
  <c r="BF195" i="9"/>
  <c r="BE195" i="9"/>
  <c r="T195" i="9"/>
  <c r="T194" i="9" s="1"/>
  <c r="R195" i="9"/>
  <c r="P195" i="9"/>
  <c r="J195" i="9"/>
  <c r="BK193" i="9"/>
  <c r="BI193" i="9"/>
  <c r="BH193" i="9"/>
  <c r="BG193" i="9"/>
  <c r="BF193" i="9"/>
  <c r="BE193" i="9"/>
  <c r="T193" i="9"/>
  <c r="R193" i="9"/>
  <c r="P193" i="9"/>
  <c r="J193" i="9"/>
  <c r="BK192" i="9"/>
  <c r="BI192" i="9"/>
  <c r="BH192" i="9"/>
  <c r="BG192" i="9"/>
  <c r="BF192" i="9"/>
  <c r="BE192" i="9"/>
  <c r="T192" i="9"/>
  <c r="R192" i="9"/>
  <c r="P192" i="9"/>
  <c r="J192" i="9"/>
  <c r="BK191" i="9"/>
  <c r="BI191" i="9"/>
  <c r="BH191" i="9"/>
  <c r="BG191" i="9"/>
  <c r="BE191" i="9"/>
  <c r="T191" i="9"/>
  <c r="R191" i="9"/>
  <c r="P191" i="9"/>
  <c r="J191" i="9"/>
  <c r="BF191" i="9" s="1"/>
  <c r="BK190" i="9"/>
  <c r="BI190" i="9"/>
  <c r="BH190" i="9"/>
  <c r="BG190" i="9"/>
  <c r="BE190" i="9"/>
  <c r="T190" i="9"/>
  <c r="R190" i="9"/>
  <c r="P190" i="9"/>
  <c r="J190" i="9"/>
  <c r="BF190" i="9" s="1"/>
  <c r="BK189" i="9"/>
  <c r="BI189" i="9"/>
  <c r="BH189" i="9"/>
  <c r="BG189" i="9"/>
  <c r="BF189" i="9"/>
  <c r="BE189" i="9"/>
  <c r="T189" i="9"/>
  <c r="R189" i="9"/>
  <c r="P189" i="9"/>
  <c r="J189" i="9"/>
  <c r="BK188" i="9"/>
  <c r="BI188" i="9"/>
  <c r="BH188" i="9"/>
  <c r="BG188" i="9"/>
  <c r="BE188" i="9"/>
  <c r="T188" i="9"/>
  <c r="R188" i="9"/>
  <c r="P188" i="9"/>
  <c r="J188" i="9"/>
  <c r="BF188" i="9" s="1"/>
  <c r="BK187" i="9"/>
  <c r="BI187" i="9"/>
  <c r="BH187" i="9"/>
  <c r="BG187" i="9"/>
  <c r="BE187" i="9"/>
  <c r="T187" i="9"/>
  <c r="R187" i="9"/>
  <c r="P187" i="9"/>
  <c r="J187" i="9"/>
  <c r="BF187" i="9" s="1"/>
  <c r="BK186" i="9"/>
  <c r="BI186" i="9"/>
  <c r="BH186" i="9"/>
  <c r="BG186" i="9"/>
  <c r="BF186" i="9"/>
  <c r="BE186" i="9"/>
  <c r="T186" i="9"/>
  <c r="R186" i="9"/>
  <c r="P186" i="9"/>
  <c r="J186" i="9"/>
  <c r="BK185" i="9"/>
  <c r="BI185" i="9"/>
  <c r="BH185" i="9"/>
  <c r="BG185" i="9"/>
  <c r="BE185" i="9"/>
  <c r="T185" i="9"/>
  <c r="R185" i="9"/>
  <c r="P185" i="9"/>
  <c r="J185" i="9"/>
  <c r="BF185" i="9" s="1"/>
  <c r="BK184" i="9"/>
  <c r="BI184" i="9"/>
  <c r="BH184" i="9"/>
  <c r="BG184" i="9"/>
  <c r="BE184" i="9"/>
  <c r="T184" i="9"/>
  <c r="R184" i="9"/>
  <c r="P184" i="9"/>
  <c r="J184" i="9"/>
  <c r="BF184" i="9" s="1"/>
  <c r="BK183" i="9"/>
  <c r="BI183" i="9"/>
  <c r="BH183" i="9"/>
  <c r="BG183" i="9"/>
  <c r="BF183" i="9"/>
  <c r="BE183" i="9"/>
  <c r="T183" i="9"/>
  <c r="R183" i="9"/>
  <c r="P183" i="9"/>
  <c r="J183" i="9"/>
  <c r="BK182" i="9"/>
  <c r="BI182" i="9"/>
  <c r="BH182" i="9"/>
  <c r="BG182" i="9"/>
  <c r="BE182" i="9"/>
  <c r="T182" i="9"/>
  <c r="R182" i="9"/>
  <c r="P182" i="9"/>
  <c r="J182" i="9"/>
  <c r="BF182" i="9" s="1"/>
  <c r="BK181" i="9"/>
  <c r="BI181" i="9"/>
  <c r="BH181" i="9"/>
  <c r="BG181" i="9"/>
  <c r="BE181" i="9"/>
  <c r="T181" i="9"/>
  <c r="R181" i="9"/>
  <c r="P181" i="9"/>
  <c r="J181" i="9"/>
  <c r="BF181" i="9" s="1"/>
  <c r="BK180" i="9"/>
  <c r="BI180" i="9"/>
  <c r="BH180" i="9"/>
  <c r="BG180" i="9"/>
  <c r="BF180" i="9"/>
  <c r="BE180" i="9"/>
  <c r="T180" i="9"/>
  <c r="R180" i="9"/>
  <c r="P180" i="9"/>
  <c r="J180" i="9"/>
  <c r="BK179" i="9"/>
  <c r="BI179" i="9"/>
  <c r="BH179" i="9"/>
  <c r="BG179" i="9"/>
  <c r="BE179" i="9"/>
  <c r="T179" i="9"/>
  <c r="R179" i="9"/>
  <c r="P179" i="9"/>
  <c r="J179" i="9"/>
  <c r="BF179" i="9" s="1"/>
  <c r="BK178" i="9"/>
  <c r="BI178" i="9"/>
  <c r="BH178" i="9"/>
  <c r="BG178" i="9"/>
  <c r="BE178" i="9"/>
  <c r="T178" i="9"/>
  <c r="R178" i="9"/>
  <c r="P178" i="9"/>
  <c r="J178" i="9"/>
  <c r="BF178" i="9" s="1"/>
  <c r="BK177" i="9"/>
  <c r="BI177" i="9"/>
  <c r="BH177" i="9"/>
  <c r="BG177" i="9"/>
  <c r="BF177" i="9"/>
  <c r="BE177" i="9"/>
  <c r="T177" i="9"/>
  <c r="R177" i="9"/>
  <c r="P177" i="9"/>
  <c r="J177" i="9"/>
  <c r="BK176" i="9"/>
  <c r="BI176" i="9"/>
  <c r="BH176" i="9"/>
  <c r="BG176" i="9"/>
  <c r="BE176" i="9"/>
  <c r="T176" i="9"/>
  <c r="R176" i="9"/>
  <c r="P176" i="9"/>
  <c r="J176" i="9"/>
  <c r="BF176" i="9" s="1"/>
  <c r="BK175" i="9"/>
  <c r="BI175" i="9"/>
  <c r="BH175" i="9"/>
  <c r="BG175" i="9"/>
  <c r="BE175" i="9"/>
  <c r="T175" i="9"/>
  <c r="R175" i="9"/>
  <c r="P175" i="9"/>
  <c r="J175" i="9"/>
  <c r="BF175" i="9" s="1"/>
  <c r="BK174" i="9"/>
  <c r="BI174" i="9"/>
  <c r="BH174" i="9"/>
  <c r="BG174" i="9"/>
  <c r="BF174" i="9"/>
  <c r="BE174" i="9"/>
  <c r="T174" i="9"/>
  <c r="R174" i="9"/>
  <c r="P174" i="9"/>
  <c r="J174" i="9"/>
  <c r="BK173" i="9"/>
  <c r="BI173" i="9"/>
  <c r="BH173" i="9"/>
  <c r="BG173" i="9"/>
  <c r="BE173" i="9"/>
  <c r="T173" i="9"/>
  <c r="R173" i="9"/>
  <c r="R171" i="9" s="1"/>
  <c r="P173" i="9"/>
  <c r="J173" i="9"/>
  <c r="BF173" i="9" s="1"/>
  <c r="BK172" i="9"/>
  <c r="BI172" i="9"/>
  <c r="BH172" i="9"/>
  <c r="BG172" i="9"/>
  <c r="BE172" i="9"/>
  <c r="T172" i="9"/>
  <c r="R172" i="9"/>
  <c r="P172" i="9"/>
  <c r="J172" i="9"/>
  <c r="BF172" i="9" s="1"/>
  <c r="BK170" i="9"/>
  <c r="BI170" i="9"/>
  <c r="BH170" i="9"/>
  <c r="BG170" i="9"/>
  <c r="BE170" i="9"/>
  <c r="T170" i="9"/>
  <c r="R170" i="9"/>
  <c r="P170" i="9"/>
  <c r="J170" i="9"/>
  <c r="BF170" i="9" s="1"/>
  <c r="BK169" i="9"/>
  <c r="BI169" i="9"/>
  <c r="BH169" i="9"/>
  <c r="BG169" i="9"/>
  <c r="BE169" i="9"/>
  <c r="T169" i="9"/>
  <c r="R169" i="9"/>
  <c r="P169" i="9"/>
  <c r="J169" i="9"/>
  <c r="BF169" i="9" s="1"/>
  <c r="BK168" i="9"/>
  <c r="BI168" i="9"/>
  <c r="BH168" i="9"/>
  <c r="BG168" i="9"/>
  <c r="BF168" i="9"/>
  <c r="BE168" i="9"/>
  <c r="T168" i="9"/>
  <c r="R168" i="9"/>
  <c r="P168" i="9"/>
  <c r="J168" i="9"/>
  <c r="BK167" i="9"/>
  <c r="BI167" i="9"/>
  <c r="BH167" i="9"/>
  <c r="BG167" i="9"/>
  <c r="BE167" i="9"/>
  <c r="T167" i="9"/>
  <c r="R167" i="9"/>
  <c r="P167" i="9"/>
  <c r="J167" i="9"/>
  <c r="BF167" i="9" s="1"/>
  <c r="BK166" i="9"/>
  <c r="BI166" i="9"/>
  <c r="BH166" i="9"/>
  <c r="BG166" i="9"/>
  <c r="BE166" i="9"/>
  <c r="T166" i="9"/>
  <c r="R166" i="9"/>
  <c r="P166" i="9"/>
  <c r="J166" i="9"/>
  <c r="BF166" i="9" s="1"/>
  <c r="BK165" i="9"/>
  <c r="BI165" i="9"/>
  <c r="BH165" i="9"/>
  <c r="BG165" i="9"/>
  <c r="BE165" i="9"/>
  <c r="T165" i="9"/>
  <c r="R165" i="9"/>
  <c r="P165" i="9"/>
  <c r="J165" i="9"/>
  <c r="BF165" i="9" s="1"/>
  <c r="BK164" i="9"/>
  <c r="BI164" i="9"/>
  <c r="BH164" i="9"/>
  <c r="BG164" i="9"/>
  <c r="BE164" i="9"/>
  <c r="T164" i="9"/>
  <c r="R164" i="9"/>
  <c r="P164" i="9"/>
  <c r="J164" i="9"/>
  <c r="BF164" i="9" s="1"/>
  <c r="BK163" i="9"/>
  <c r="BI163" i="9"/>
  <c r="BH163" i="9"/>
  <c r="BG163" i="9"/>
  <c r="BE163" i="9"/>
  <c r="T163" i="9"/>
  <c r="R163" i="9"/>
  <c r="P163" i="9"/>
  <c r="J163" i="9"/>
  <c r="BF163" i="9" s="1"/>
  <c r="BK162" i="9"/>
  <c r="BI162" i="9"/>
  <c r="BH162" i="9"/>
  <c r="BG162" i="9"/>
  <c r="BE162" i="9"/>
  <c r="T162" i="9"/>
  <c r="R162" i="9"/>
  <c r="P162" i="9"/>
  <c r="J162" i="9"/>
  <c r="BF162" i="9" s="1"/>
  <c r="BK161" i="9"/>
  <c r="BI161" i="9"/>
  <c r="BH161" i="9"/>
  <c r="BG161" i="9"/>
  <c r="BE161" i="9"/>
  <c r="T161" i="9"/>
  <c r="R161" i="9"/>
  <c r="P161" i="9"/>
  <c r="J161" i="9"/>
  <c r="BF161" i="9" s="1"/>
  <c r="BK160" i="9"/>
  <c r="BI160" i="9"/>
  <c r="BH160" i="9"/>
  <c r="BG160" i="9"/>
  <c r="BE160" i="9"/>
  <c r="T160" i="9"/>
  <c r="R160" i="9"/>
  <c r="P160" i="9"/>
  <c r="J160" i="9"/>
  <c r="BF160" i="9" s="1"/>
  <c r="BK159" i="9"/>
  <c r="BI159" i="9"/>
  <c r="BH159" i="9"/>
  <c r="BG159" i="9"/>
  <c r="BE159" i="9"/>
  <c r="T159" i="9"/>
  <c r="R159" i="9"/>
  <c r="P159" i="9"/>
  <c r="J159" i="9"/>
  <c r="BF159" i="9" s="1"/>
  <c r="BK158" i="9"/>
  <c r="BI158" i="9"/>
  <c r="BH158" i="9"/>
  <c r="BG158" i="9"/>
  <c r="BE158" i="9"/>
  <c r="T158" i="9"/>
  <c r="R158" i="9"/>
  <c r="P158" i="9"/>
  <c r="J158" i="9"/>
  <c r="BF158" i="9" s="1"/>
  <c r="BK157" i="9"/>
  <c r="BI157" i="9"/>
  <c r="BH157" i="9"/>
  <c r="BG157" i="9"/>
  <c r="BE157" i="9"/>
  <c r="T157" i="9"/>
  <c r="R157" i="9"/>
  <c r="P157" i="9"/>
  <c r="J157" i="9"/>
  <c r="BF157" i="9" s="1"/>
  <c r="P156" i="9"/>
  <c r="BK155" i="9"/>
  <c r="BI155" i="9"/>
  <c r="BH155" i="9"/>
  <c r="BG155" i="9"/>
  <c r="BE155" i="9"/>
  <c r="T155" i="9"/>
  <c r="R155" i="9"/>
  <c r="P155" i="9"/>
  <c r="J155" i="9"/>
  <c r="BF155" i="9" s="1"/>
  <c r="BK154" i="9"/>
  <c r="BI154" i="9"/>
  <c r="BH154" i="9"/>
  <c r="BG154" i="9"/>
  <c r="BE154" i="9"/>
  <c r="T154" i="9"/>
  <c r="R154" i="9"/>
  <c r="P154" i="9"/>
  <c r="J154" i="9"/>
  <c r="BF154" i="9" s="1"/>
  <c r="BK153" i="9"/>
  <c r="BI153" i="9"/>
  <c r="BH153" i="9"/>
  <c r="BG153" i="9"/>
  <c r="BF153" i="9"/>
  <c r="BE153" i="9"/>
  <c r="T153" i="9"/>
  <c r="R153" i="9"/>
  <c r="P153" i="9"/>
  <c r="J153" i="9"/>
  <c r="BK152" i="9"/>
  <c r="BI152" i="9"/>
  <c r="BH152" i="9"/>
  <c r="BG152" i="9"/>
  <c r="BF152" i="9"/>
  <c r="BE152" i="9"/>
  <c r="T152" i="9"/>
  <c r="R152" i="9"/>
  <c r="P152" i="9"/>
  <c r="J152" i="9"/>
  <c r="BK151" i="9"/>
  <c r="BI151" i="9"/>
  <c r="BH151" i="9"/>
  <c r="BG151" i="9"/>
  <c r="BE151" i="9"/>
  <c r="T151" i="9"/>
  <c r="R151" i="9"/>
  <c r="P151" i="9"/>
  <c r="J151" i="9"/>
  <c r="BF151" i="9" s="1"/>
  <c r="BK150" i="9"/>
  <c r="BI150" i="9"/>
  <c r="BH150" i="9"/>
  <c r="BG150" i="9"/>
  <c r="BE150" i="9"/>
  <c r="J33" i="9" s="1"/>
  <c r="AV102" i="1" s="1"/>
  <c r="T150" i="9"/>
  <c r="R150" i="9"/>
  <c r="P150" i="9"/>
  <c r="J150" i="9"/>
  <c r="BF150" i="9" s="1"/>
  <c r="J144" i="9"/>
  <c r="F144" i="9"/>
  <c r="F143" i="9"/>
  <c r="F141" i="9"/>
  <c r="E139" i="9"/>
  <c r="E137" i="9"/>
  <c r="J127" i="9"/>
  <c r="J92" i="9"/>
  <c r="F91" i="9"/>
  <c r="F89" i="9"/>
  <c r="E87" i="9"/>
  <c r="J37" i="9"/>
  <c r="J36" i="9"/>
  <c r="J35" i="9"/>
  <c r="J21" i="9"/>
  <c r="E21" i="9"/>
  <c r="J91" i="9" s="1"/>
  <c r="J20" i="9"/>
  <c r="J12" i="9"/>
  <c r="J141" i="9" s="1"/>
  <c r="E7" i="9"/>
  <c r="E85" i="9" s="1"/>
  <c r="BK174" i="8"/>
  <c r="BI174" i="8"/>
  <c r="BH174" i="8"/>
  <c r="BG174" i="8"/>
  <c r="BF174" i="8"/>
  <c r="BE174" i="8"/>
  <c r="T174" i="8"/>
  <c r="R174" i="8"/>
  <c r="P174" i="8"/>
  <c r="P173" i="8" s="1"/>
  <c r="J174" i="8"/>
  <c r="BK173" i="8"/>
  <c r="J173" i="8" s="1"/>
  <c r="J105" i="8" s="1"/>
  <c r="T173" i="8"/>
  <c r="R173" i="8"/>
  <c r="J172" i="8"/>
  <c r="BK171" i="8"/>
  <c r="BI171" i="8"/>
  <c r="BH171" i="8"/>
  <c r="BG171" i="8"/>
  <c r="BF171" i="8"/>
  <c r="BE171" i="8"/>
  <c r="T171" i="8"/>
  <c r="R171" i="8"/>
  <c r="P171" i="8"/>
  <c r="J171" i="8"/>
  <c r="BK170" i="8"/>
  <c r="BK169" i="8" s="1"/>
  <c r="J169" i="8" s="1"/>
  <c r="J103" i="8" s="1"/>
  <c r="BI170" i="8"/>
  <c r="BH170" i="8"/>
  <c r="BG170" i="8"/>
  <c r="BE170" i="8"/>
  <c r="T170" i="8"/>
  <c r="T169" i="8" s="1"/>
  <c r="R170" i="8"/>
  <c r="R169" i="8" s="1"/>
  <c r="P170" i="8"/>
  <c r="J170" i="8"/>
  <c r="BF170" i="8" s="1"/>
  <c r="P169" i="8"/>
  <c r="BK168" i="8"/>
  <c r="BI168" i="8"/>
  <c r="BH168" i="8"/>
  <c r="BG168" i="8"/>
  <c r="BF168" i="8"/>
  <c r="BE168" i="8"/>
  <c r="T168" i="8"/>
  <c r="R168" i="8"/>
  <c r="P168" i="8"/>
  <c r="J168" i="8"/>
  <c r="BK167" i="8"/>
  <c r="BI167" i="8"/>
  <c r="BH167" i="8"/>
  <c r="BG167" i="8"/>
  <c r="BE167" i="8"/>
  <c r="T167" i="8"/>
  <c r="R167" i="8"/>
  <c r="P167" i="8"/>
  <c r="J167" i="8"/>
  <c r="BF167" i="8" s="1"/>
  <c r="BK166" i="8"/>
  <c r="BI166" i="8"/>
  <c r="BH166" i="8"/>
  <c r="BG166" i="8"/>
  <c r="BE166" i="8"/>
  <c r="T166" i="8"/>
  <c r="R166" i="8"/>
  <c r="P166" i="8"/>
  <c r="J166" i="8"/>
  <c r="BF166" i="8" s="1"/>
  <c r="BK165" i="8"/>
  <c r="BI165" i="8"/>
  <c r="BH165" i="8"/>
  <c r="BG165" i="8"/>
  <c r="BE165" i="8"/>
  <c r="T165" i="8"/>
  <c r="R165" i="8"/>
  <c r="P165" i="8"/>
  <c r="J165" i="8"/>
  <c r="BF165" i="8" s="1"/>
  <c r="BK164" i="8"/>
  <c r="BI164" i="8"/>
  <c r="BH164" i="8"/>
  <c r="BG164" i="8"/>
  <c r="BE164" i="8"/>
  <c r="T164" i="8"/>
  <c r="R164" i="8"/>
  <c r="P164" i="8"/>
  <c r="J164" i="8"/>
  <c r="BF164" i="8" s="1"/>
  <c r="BK163" i="8"/>
  <c r="BI163" i="8"/>
  <c r="BH163" i="8"/>
  <c r="BG163" i="8"/>
  <c r="BE163" i="8"/>
  <c r="T163" i="8"/>
  <c r="R163" i="8"/>
  <c r="P163" i="8"/>
  <c r="J163" i="8"/>
  <c r="BF163" i="8" s="1"/>
  <c r="BK162" i="8"/>
  <c r="BI162" i="8"/>
  <c r="BH162" i="8"/>
  <c r="BG162" i="8"/>
  <c r="BF162" i="8"/>
  <c r="BE162" i="8"/>
  <c r="T162" i="8"/>
  <c r="R162" i="8"/>
  <c r="P162" i="8"/>
  <c r="J162" i="8"/>
  <c r="BK161" i="8"/>
  <c r="BI161" i="8"/>
  <c r="BH161" i="8"/>
  <c r="BG161" i="8"/>
  <c r="BE161" i="8"/>
  <c r="T161" i="8"/>
  <c r="R161" i="8"/>
  <c r="P161" i="8"/>
  <c r="J161" i="8"/>
  <c r="BF161" i="8" s="1"/>
  <c r="BK160" i="8"/>
  <c r="BI160" i="8"/>
  <c r="BH160" i="8"/>
  <c r="BG160" i="8"/>
  <c r="BE160" i="8"/>
  <c r="T160" i="8"/>
  <c r="R160" i="8"/>
  <c r="P160" i="8"/>
  <c r="J160" i="8"/>
  <c r="BF160" i="8" s="1"/>
  <c r="BK159" i="8"/>
  <c r="BI159" i="8"/>
  <c r="BH159" i="8"/>
  <c r="BG159" i="8"/>
  <c r="BF159" i="8"/>
  <c r="BE159" i="8"/>
  <c r="T159" i="8"/>
  <c r="R159" i="8"/>
  <c r="P159" i="8"/>
  <c r="J159" i="8"/>
  <c r="BK158" i="8"/>
  <c r="BI158" i="8"/>
  <c r="BH158" i="8"/>
  <c r="BG158" i="8"/>
  <c r="BE158" i="8"/>
  <c r="T158" i="8"/>
  <c r="R158" i="8"/>
  <c r="P158" i="8"/>
  <c r="J158" i="8"/>
  <c r="BF158" i="8" s="1"/>
  <c r="BK157" i="8"/>
  <c r="BI157" i="8"/>
  <c r="BH157" i="8"/>
  <c r="BG157" i="8"/>
  <c r="BF157" i="8"/>
  <c r="BE157" i="8"/>
  <c r="T157" i="8"/>
  <c r="R157" i="8"/>
  <c r="P157" i="8"/>
  <c r="J157" i="8"/>
  <c r="BK156" i="8"/>
  <c r="BI156" i="8"/>
  <c r="BH156" i="8"/>
  <c r="BG156" i="8"/>
  <c r="BE156" i="8"/>
  <c r="T156" i="8"/>
  <c r="R156" i="8"/>
  <c r="P156" i="8"/>
  <c r="J156" i="8"/>
  <c r="BF156" i="8" s="1"/>
  <c r="BK155" i="8"/>
  <c r="BI155" i="8"/>
  <c r="BH155" i="8"/>
  <c r="BG155" i="8"/>
  <c r="BE155" i="8"/>
  <c r="T155" i="8"/>
  <c r="R155" i="8"/>
  <c r="P155" i="8"/>
  <c r="J155" i="8"/>
  <c r="BF155" i="8" s="1"/>
  <c r="BK154" i="8"/>
  <c r="BI154" i="8"/>
  <c r="BH154" i="8"/>
  <c r="BG154" i="8"/>
  <c r="BF154" i="8"/>
  <c r="BE154" i="8"/>
  <c r="T154" i="8"/>
  <c r="R154" i="8"/>
  <c r="P154" i="8"/>
  <c r="J154" i="8"/>
  <c r="BK153" i="8"/>
  <c r="BI153" i="8"/>
  <c r="BH153" i="8"/>
  <c r="BG153" i="8"/>
  <c r="BF153" i="8"/>
  <c r="BE153" i="8"/>
  <c r="T153" i="8"/>
  <c r="R153" i="8"/>
  <c r="P153" i="8"/>
  <c r="J153" i="8"/>
  <c r="BK152" i="8"/>
  <c r="BI152" i="8"/>
  <c r="BH152" i="8"/>
  <c r="BG152" i="8"/>
  <c r="BE152" i="8"/>
  <c r="T152" i="8"/>
  <c r="R152" i="8"/>
  <c r="P152" i="8"/>
  <c r="J152" i="8"/>
  <c r="BF152" i="8" s="1"/>
  <c r="BK151" i="8"/>
  <c r="BI151" i="8"/>
  <c r="BH151" i="8"/>
  <c r="BG151" i="8"/>
  <c r="BE151" i="8"/>
  <c r="T151" i="8"/>
  <c r="R151" i="8"/>
  <c r="P151" i="8"/>
  <c r="J151" i="8"/>
  <c r="BF151" i="8" s="1"/>
  <c r="BK150" i="8"/>
  <c r="BI150" i="8"/>
  <c r="BH150" i="8"/>
  <c r="BG150" i="8"/>
  <c r="BE150" i="8"/>
  <c r="T150" i="8"/>
  <c r="R150" i="8"/>
  <c r="P150" i="8"/>
  <c r="J150" i="8"/>
  <c r="BF150" i="8" s="1"/>
  <c r="BK149" i="8"/>
  <c r="BI149" i="8"/>
  <c r="BH149" i="8"/>
  <c r="BG149" i="8"/>
  <c r="BE149" i="8"/>
  <c r="T149" i="8"/>
  <c r="R149" i="8"/>
  <c r="P149" i="8"/>
  <c r="J149" i="8"/>
  <c r="BF149" i="8" s="1"/>
  <c r="BK148" i="8"/>
  <c r="BI148" i="8"/>
  <c r="BH148" i="8"/>
  <c r="BG148" i="8"/>
  <c r="BF148" i="8"/>
  <c r="BE148" i="8"/>
  <c r="T148" i="8"/>
  <c r="R148" i="8"/>
  <c r="P148" i="8"/>
  <c r="J148" i="8"/>
  <c r="BK147" i="8"/>
  <c r="BK146" i="8" s="1"/>
  <c r="J146" i="8" s="1"/>
  <c r="J102" i="8" s="1"/>
  <c r="BI147" i="8"/>
  <c r="BH147" i="8"/>
  <c r="BG147" i="8"/>
  <c r="BE147" i="8"/>
  <c r="T147" i="8"/>
  <c r="T146" i="8" s="1"/>
  <c r="R147" i="8"/>
  <c r="P147" i="8"/>
  <c r="J147" i="8"/>
  <c r="BF147" i="8" s="1"/>
  <c r="P146" i="8"/>
  <c r="J145" i="8"/>
  <c r="BK144" i="8"/>
  <c r="BI144" i="8"/>
  <c r="BH144" i="8"/>
  <c r="BG144" i="8"/>
  <c r="BE144" i="8"/>
  <c r="T144" i="8"/>
  <c r="R144" i="8"/>
  <c r="P144" i="8"/>
  <c r="J144" i="8"/>
  <c r="BF144" i="8" s="1"/>
  <c r="BK143" i="8"/>
  <c r="BI143" i="8"/>
  <c r="BH143" i="8"/>
  <c r="BG143" i="8"/>
  <c r="BE143" i="8"/>
  <c r="T143" i="8"/>
  <c r="R143" i="8"/>
  <c r="P143" i="8"/>
  <c r="J143" i="8"/>
  <c r="BF143" i="8" s="1"/>
  <c r="BK142" i="8"/>
  <c r="BI142" i="8"/>
  <c r="BH142" i="8"/>
  <c r="BG142" i="8"/>
  <c r="BE142" i="8"/>
  <c r="T142" i="8"/>
  <c r="T141" i="8" s="1"/>
  <c r="R142" i="8"/>
  <c r="R141" i="8" s="1"/>
  <c r="P142" i="8"/>
  <c r="J142" i="8"/>
  <c r="BF142" i="8" s="1"/>
  <c r="P141" i="8"/>
  <c r="BK140" i="8"/>
  <c r="BI140" i="8"/>
  <c r="BH140" i="8"/>
  <c r="BG140" i="8"/>
  <c r="BE140" i="8"/>
  <c r="T140" i="8"/>
  <c r="R140" i="8"/>
  <c r="P140" i="8"/>
  <c r="J140" i="8"/>
  <c r="BF140" i="8" s="1"/>
  <c r="BK139" i="8"/>
  <c r="BI139" i="8"/>
  <c r="BH139" i="8"/>
  <c r="BG139" i="8"/>
  <c r="BE139" i="8"/>
  <c r="T139" i="8"/>
  <c r="R139" i="8"/>
  <c r="P139" i="8"/>
  <c r="J139" i="8"/>
  <c r="BF139" i="8" s="1"/>
  <c r="BK138" i="8"/>
  <c r="BI138" i="8"/>
  <c r="BH138" i="8"/>
  <c r="BG138" i="8"/>
  <c r="BE138" i="8"/>
  <c r="T138" i="8"/>
  <c r="T137" i="8" s="1"/>
  <c r="R138" i="8"/>
  <c r="R137" i="8" s="1"/>
  <c r="P138" i="8"/>
  <c r="P137" i="8" s="1"/>
  <c r="J138" i="8"/>
  <c r="BF138" i="8" s="1"/>
  <c r="BK136" i="8"/>
  <c r="BI136" i="8"/>
  <c r="BH136" i="8"/>
  <c r="BG136" i="8"/>
  <c r="BF136" i="8"/>
  <c r="BE136" i="8"/>
  <c r="T136" i="8"/>
  <c r="R136" i="8"/>
  <c r="P136" i="8"/>
  <c r="J136" i="8"/>
  <c r="BK135" i="8"/>
  <c r="BI135" i="8"/>
  <c r="BH135" i="8"/>
  <c r="BG135" i="8"/>
  <c r="BE135" i="8"/>
  <c r="T135" i="8"/>
  <c r="R135" i="8"/>
  <c r="P135" i="8"/>
  <c r="J135" i="8"/>
  <c r="BF135" i="8" s="1"/>
  <c r="BK134" i="8"/>
  <c r="BI134" i="8"/>
  <c r="BH134" i="8"/>
  <c r="BG134" i="8"/>
  <c r="BE134" i="8"/>
  <c r="T134" i="8"/>
  <c r="R134" i="8"/>
  <c r="P134" i="8"/>
  <c r="J134" i="8"/>
  <c r="BF134" i="8" s="1"/>
  <c r="BK133" i="8"/>
  <c r="BI133" i="8"/>
  <c r="BH133" i="8"/>
  <c r="BG133" i="8"/>
  <c r="BF133" i="8"/>
  <c r="BE133" i="8"/>
  <c r="T133" i="8"/>
  <c r="R133" i="8"/>
  <c r="P133" i="8"/>
  <c r="J133" i="8"/>
  <c r="BK132" i="8"/>
  <c r="BI132" i="8"/>
  <c r="BH132" i="8"/>
  <c r="BG132" i="8"/>
  <c r="BF132" i="8"/>
  <c r="BE132" i="8"/>
  <c r="T132" i="8"/>
  <c r="R132" i="8"/>
  <c r="P132" i="8"/>
  <c r="J132" i="8"/>
  <c r="BK131" i="8"/>
  <c r="BI131" i="8"/>
  <c r="BH131" i="8"/>
  <c r="BG131" i="8"/>
  <c r="BE131" i="8"/>
  <c r="T131" i="8"/>
  <c r="R131" i="8"/>
  <c r="P131" i="8"/>
  <c r="J131" i="8"/>
  <c r="BF131" i="8" s="1"/>
  <c r="BK130" i="8"/>
  <c r="BI130" i="8"/>
  <c r="BH130" i="8"/>
  <c r="BG130" i="8"/>
  <c r="BE130" i="8"/>
  <c r="T130" i="8"/>
  <c r="R130" i="8"/>
  <c r="P130" i="8"/>
  <c r="J130" i="8"/>
  <c r="BF130" i="8" s="1"/>
  <c r="BK129" i="8"/>
  <c r="BI129" i="8"/>
  <c r="BH129" i="8"/>
  <c r="BG129" i="8"/>
  <c r="BE129" i="8"/>
  <c r="T129" i="8"/>
  <c r="R129" i="8"/>
  <c r="P129" i="8"/>
  <c r="J129" i="8"/>
  <c r="BF129" i="8" s="1"/>
  <c r="BK128" i="8"/>
  <c r="BI128" i="8"/>
  <c r="BH128" i="8"/>
  <c r="BG128" i="8"/>
  <c r="BE128" i="8"/>
  <c r="T128" i="8"/>
  <c r="T127" i="8" s="1"/>
  <c r="R128" i="8"/>
  <c r="P128" i="8"/>
  <c r="P127" i="8" s="1"/>
  <c r="P126" i="8" s="1"/>
  <c r="P125" i="8" s="1"/>
  <c r="J128" i="8"/>
  <c r="BF128" i="8" s="1"/>
  <c r="F122" i="8"/>
  <c r="J121" i="8"/>
  <c r="F121" i="8"/>
  <c r="F119" i="8"/>
  <c r="E117" i="8"/>
  <c r="J104" i="8"/>
  <c r="J101" i="8"/>
  <c r="J91" i="8"/>
  <c r="F91" i="8"/>
  <c r="F89" i="8"/>
  <c r="E87" i="8"/>
  <c r="E85" i="8"/>
  <c r="J37" i="8"/>
  <c r="J36" i="8"/>
  <c r="J35" i="8"/>
  <c r="J24" i="8"/>
  <c r="E24" i="8"/>
  <c r="J122" i="8" s="1"/>
  <c r="J23" i="8"/>
  <c r="J21" i="8"/>
  <c r="E21" i="8"/>
  <c r="J20" i="8"/>
  <c r="J12" i="8"/>
  <c r="E7" i="8"/>
  <c r="E115" i="8" s="1"/>
  <c r="BK328" i="7"/>
  <c r="BI328" i="7"/>
  <c r="BH328" i="7"/>
  <c r="BG328" i="7"/>
  <c r="BE328" i="7"/>
  <c r="T328" i="7"/>
  <c r="R328" i="7"/>
  <c r="P328" i="7"/>
  <c r="J328" i="7"/>
  <c r="BF328" i="7" s="1"/>
  <c r="BK327" i="7"/>
  <c r="BI327" i="7"/>
  <c r="BH327" i="7"/>
  <c r="BG327" i="7"/>
  <c r="BE327" i="7"/>
  <c r="T327" i="7"/>
  <c r="R327" i="7"/>
  <c r="P327" i="7"/>
  <c r="J327" i="7"/>
  <c r="BF327" i="7" s="1"/>
  <c r="BK326" i="7"/>
  <c r="BI326" i="7"/>
  <c r="BH326" i="7"/>
  <c r="BG326" i="7"/>
  <c r="BE326" i="7"/>
  <c r="T326" i="7"/>
  <c r="R326" i="7"/>
  <c r="P326" i="7"/>
  <c r="J326" i="7"/>
  <c r="BF326" i="7" s="1"/>
  <c r="BK325" i="7"/>
  <c r="BI325" i="7"/>
  <c r="BH325" i="7"/>
  <c r="BG325" i="7"/>
  <c r="BF325" i="7"/>
  <c r="BE325" i="7"/>
  <c r="T325" i="7"/>
  <c r="R325" i="7"/>
  <c r="P325" i="7"/>
  <c r="J325" i="7"/>
  <c r="BK324" i="7"/>
  <c r="BI324" i="7"/>
  <c r="BH324" i="7"/>
  <c r="BG324" i="7"/>
  <c r="BF324" i="7"/>
  <c r="BE324" i="7"/>
  <c r="T324" i="7"/>
  <c r="R324" i="7"/>
  <c r="P324" i="7"/>
  <c r="J324" i="7"/>
  <c r="BK323" i="7"/>
  <c r="BI323" i="7"/>
  <c r="BH323" i="7"/>
  <c r="BG323" i="7"/>
  <c r="BE323" i="7"/>
  <c r="T323" i="7"/>
  <c r="R323" i="7"/>
  <c r="R322" i="7" s="1"/>
  <c r="P323" i="7"/>
  <c r="J323" i="7"/>
  <c r="BF323" i="7" s="1"/>
  <c r="BK321" i="7"/>
  <c r="BI321" i="7"/>
  <c r="BH321" i="7"/>
  <c r="BG321" i="7"/>
  <c r="BE321" i="7"/>
  <c r="T321" i="7"/>
  <c r="R321" i="7"/>
  <c r="P321" i="7"/>
  <c r="P320" i="7" s="1"/>
  <c r="J321" i="7"/>
  <c r="BF321" i="7" s="1"/>
  <c r="BK320" i="7"/>
  <c r="J320" i="7" s="1"/>
  <c r="T320" i="7"/>
  <c r="R320" i="7"/>
  <c r="BK319" i="7"/>
  <c r="BI319" i="7"/>
  <c r="BH319" i="7"/>
  <c r="BG319" i="7"/>
  <c r="BE319" i="7"/>
  <c r="T319" i="7"/>
  <c r="R319" i="7"/>
  <c r="P319" i="7"/>
  <c r="J319" i="7"/>
  <c r="BF319" i="7" s="1"/>
  <c r="BK318" i="7"/>
  <c r="BI318" i="7"/>
  <c r="BH318" i="7"/>
  <c r="BG318" i="7"/>
  <c r="BF318" i="7"/>
  <c r="BE318" i="7"/>
  <c r="T318" i="7"/>
  <c r="R318" i="7"/>
  <c r="P318" i="7"/>
  <c r="J318" i="7"/>
  <c r="BK317" i="7"/>
  <c r="BI317" i="7"/>
  <c r="BH317" i="7"/>
  <c r="BG317" i="7"/>
  <c r="BE317" i="7"/>
  <c r="T317" i="7"/>
  <c r="R317" i="7"/>
  <c r="P317" i="7"/>
  <c r="J317" i="7"/>
  <c r="BF317" i="7" s="1"/>
  <c r="BK316" i="7"/>
  <c r="BI316" i="7"/>
  <c r="BH316" i="7"/>
  <c r="BG316" i="7"/>
  <c r="BE316" i="7"/>
  <c r="T316" i="7"/>
  <c r="T315" i="7" s="1"/>
  <c r="R316" i="7"/>
  <c r="R315" i="7" s="1"/>
  <c r="P316" i="7"/>
  <c r="J316" i="7"/>
  <c r="BF316" i="7" s="1"/>
  <c r="BK314" i="7"/>
  <c r="BI314" i="7"/>
  <c r="BH314" i="7"/>
  <c r="BG314" i="7"/>
  <c r="BF314" i="7"/>
  <c r="BE314" i="7"/>
  <c r="T314" i="7"/>
  <c r="R314" i="7"/>
  <c r="P314" i="7"/>
  <c r="J314" i="7"/>
  <c r="BK313" i="7"/>
  <c r="BI313" i="7"/>
  <c r="BH313" i="7"/>
  <c r="BG313" i="7"/>
  <c r="BE313" i="7"/>
  <c r="T313" i="7"/>
  <c r="T312" i="7" s="1"/>
  <c r="R313" i="7"/>
  <c r="R312" i="7" s="1"/>
  <c r="P313" i="7"/>
  <c r="J313" i="7"/>
  <c r="BF313" i="7" s="1"/>
  <c r="P312" i="7"/>
  <c r="BK311" i="7"/>
  <c r="BI311" i="7"/>
  <c r="BH311" i="7"/>
  <c r="BG311" i="7"/>
  <c r="BF311" i="7"/>
  <c r="BE311" i="7"/>
  <c r="T311" i="7"/>
  <c r="R311" i="7"/>
  <c r="P311" i="7"/>
  <c r="J311" i="7"/>
  <c r="BK310" i="7"/>
  <c r="BI310" i="7"/>
  <c r="BH310" i="7"/>
  <c r="BG310" i="7"/>
  <c r="BF310" i="7"/>
  <c r="BE310" i="7"/>
  <c r="T310" i="7"/>
  <c r="R310" i="7"/>
  <c r="P310" i="7"/>
  <c r="J310" i="7"/>
  <c r="BK309" i="7"/>
  <c r="BI309" i="7"/>
  <c r="BH309" i="7"/>
  <c r="BG309" i="7"/>
  <c r="BE309" i="7"/>
  <c r="T309" i="7"/>
  <c r="R309" i="7"/>
  <c r="R308" i="7" s="1"/>
  <c r="P309" i="7"/>
  <c r="P308" i="7" s="1"/>
  <c r="J309" i="7"/>
  <c r="BF309" i="7" s="1"/>
  <c r="BK307" i="7"/>
  <c r="BI307" i="7"/>
  <c r="BH307" i="7"/>
  <c r="BG307" i="7"/>
  <c r="BF307" i="7"/>
  <c r="BE307" i="7"/>
  <c r="T307" i="7"/>
  <c r="R307" i="7"/>
  <c r="P307" i="7"/>
  <c r="J307" i="7"/>
  <c r="BK306" i="7"/>
  <c r="BI306" i="7"/>
  <c r="BH306" i="7"/>
  <c r="BG306" i="7"/>
  <c r="BE306" i="7"/>
  <c r="T306" i="7"/>
  <c r="T305" i="7" s="1"/>
  <c r="R306" i="7"/>
  <c r="R305" i="7" s="1"/>
  <c r="P306" i="7"/>
  <c r="J306" i="7"/>
  <c r="BF306" i="7" s="1"/>
  <c r="P305" i="7"/>
  <c r="BK304" i="7"/>
  <c r="BI304" i="7"/>
  <c r="BH304" i="7"/>
  <c r="BG304" i="7"/>
  <c r="BF304" i="7"/>
  <c r="BE304" i="7"/>
  <c r="T304" i="7"/>
  <c r="R304" i="7"/>
  <c r="P304" i="7"/>
  <c r="J304" i="7"/>
  <c r="BK303" i="7"/>
  <c r="BI303" i="7"/>
  <c r="BH303" i="7"/>
  <c r="BG303" i="7"/>
  <c r="BF303" i="7"/>
  <c r="BE303" i="7"/>
  <c r="T303" i="7"/>
  <c r="R303" i="7"/>
  <c r="P303" i="7"/>
  <c r="J303" i="7"/>
  <c r="BK302" i="7"/>
  <c r="BI302" i="7"/>
  <c r="BH302" i="7"/>
  <c r="BG302" i="7"/>
  <c r="BE302" i="7"/>
  <c r="T302" i="7"/>
  <c r="R302" i="7"/>
  <c r="P302" i="7"/>
  <c r="J302" i="7"/>
  <c r="BF302" i="7" s="1"/>
  <c r="BK301" i="7"/>
  <c r="BI301" i="7"/>
  <c r="BH301" i="7"/>
  <c r="BG301" i="7"/>
  <c r="BE301" i="7"/>
  <c r="T301" i="7"/>
  <c r="R301" i="7"/>
  <c r="P301" i="7"/>
  <c r="J301" i="7"/>
  <c r="BF301" i="7" s="1"/>
  <c r="BK300" i="7"/>
  <c r="BI300" i="7"/>
  <c r="BH300" i="7"/>
  <c r="BG300" i="7"/>
  <c r="BF300" i="7"/>
  <c r="BE300" i="7"/>
  <c r="T300" i="7"/>
  <c r="R300" i="7"/>
  <c r="P300" i="7"/>
  <c r="J300" i="7"/>
  <c r="BK299" i="7"/>
  <c r="BI299" i="7"/>
  <c r="BH299" i="7"/>
  <c r="BG299" i="7"/>
  <c r="BE299" i="7"/>
  <c r="T299" i="7"/>
  <c r="R299" i="7"/>
  <c r="P299" i="7"/>
  <c r="J299" i="7"/>
  <c r="BF299" i="7" s="1"/>
  <c r="BK298" i="7"/>
  <c r="BI298" i="7"/>
  <c r="BH298" i="7"/>
  <c r="BG298" i="7"/>
  <c r="BF298" i="7"/>
  <c r="BE298" i="7"/>
  <c r="T298" i="7"/>
  <c r="R298" i="7"/>
  <c r="P298" i="7"/>
  <c r="J298" i="7"/>
  <c r="BK297" i="7"/>
  <c r="BI297" i="7"/>
  <c r="BH297" i="7"/>
  <c r="BG297" i="7"/>
  <c r="BF297" i="7"/>
  <c r="BE297" i="7"/>
  <c r="T297" i="7"/>
  <c r="R297" i="7"/>
  <c r="P297" i="7"/>
  <c r="J297" i="7"/>
  <c r="R296" i="7"/>
  <c r="BK295" i="7"/>
  <c r="BI295" i="7"/>
  <c r="BH295" i="7"/>
  <c r="BG295" i="7"/>
  <c r="BE295" i="7"/>
  <c r="T295" i="7"/>
  <c r="R295" i="7"/>
  <c r="P295" i="7"/>
  <c r="J295" i="7"/>
  <c r="BF295" i="7" s="1"/>
  <c r="BK294" i="7"/>
  <c r="BI294" i="7"/>
  <c r="BH294" i="7"/>
  <c r="BG294" i="7"/>
  <c r="BF294" i="7"/>
  <c r="BE294" i="7"/>
  <c r="T294" i="7"/>
  <c r="R294" i="7"/>
  <c r="P294" i="7"/>
  <c r="J294" i="7"/>
  <c r="BK293" i="7"/>
  <c r="BI293" i="7"/>
  <c r="BH293" i="7"/>
  <c r="BG293" i="7"/>
  <c r="BE293" i="7"/>
  <c r="T293" i="7"/>
  <c r="T292" i="7" s="1"/>
  <c r="R293" i="7"/>
  <c r="R292" i="7" s="1"/>
  <c r="P293" i="7"/>
  <c r="J293" i="7"/>
  <c r="BF293" i="7" s="1"/>
  <c r="P292" i="7"/>
  <c r="BK291" i="7"/>
  <c r="BI291" i="7"/>
  <c r="BH291" i="7"/>
  <c r="BG291" i="7"/>
  <c r="BF291" i="7"/>
  <c r="BE291" i="7"/>
  <c r="T291" i="7"/>
  <c r="R291" i="7"/>
  <c r="P291" i="7"/>
  <c r="P290" i="7" s="1"/>
  <c r="J291" i="7"/>
  <c r="BK290" i="7"/>
  <c r="J290" i="7" s="1"/>
  <c r="J126" i="7" s="1"/>
  <c r="T290" i="7"/>
  <c r="R290" i="7"/>
  <c r="BK289" i="7"/>
  <c r="BI289" i="7"/>
  <c r="BH289" i="7"/>
  <c r="BG289" i="7"/>
  <c r="BE289" i="7"/>
  <c r="T289" i="7"/>
  <c r="R289" i="7"/>
  <c r="P289" i="7"/>
  <c r="J289" i="7"/>
  <c r="BF289" i="7" s="1"/>
  <c r="BK288" i="7"/>
  <c r="BI288" i="7"/>
  <c r="BH288" i="7"/>
  <c r="BG288" i="7"/>
  <c r="BE288" i="7"/>
  <c r="T288" i="7"/>
  <c r="R288" i="7"/>
  <c r="P288" i="7"/>
  <c r="J288" i="7"/>
  <c r="BF288" i="7" s="1"/>
  <c r="BK287" i="7"/>
  <c r="BI287" i="7"/>
  <c r="BH287" i="7"/>
  <c r="BG287" i="7"/>
  <c r="BE287" i="7"/>
  <c r="T287" i="7"/>
  <c r="R287" i="7"/>
  <c r="P287" i="7"/>
  <c r="J287" i="7"/>
  <c r="BF287" i="7" s="1"/>
  <c r="BK286" i="7"/>
  <c r="BI286" i="7"/>
  <c r="BH286" i="7"/>
  <c r="BG286" i="7"/>
  <c r="BE286" i="7"/>
  <c r="T286" i="7"/>
  <c r="R286" i="7"/>
  <c r="R283" i="7" s="1"/>
  <c r="P286" i="7"/>
  <c r="J286" i="7"/>
  <c r="BF286" i="7" s="1"/>
  <c r="BK285" i="7"/>
  <c r="BK283" i="7" s="1"/>
  <c r="J283" i="7" s="1"/>
  <c r="J125" i="7" s="1"/>
  <c r="BI285" i="7"/>
  <c r="BH285" i="7"/>
  <c r="BG285" i="7"/>
  <c r="BE285" i="7"/>
  <c r="T285" i="7"/>
  <c r="R285" i="7"/>
  <c r="P285" i="7"/>
  <c r="P283" i="7" s="1"/>
  <c r="J285" i="7"/>
  <c r="BF285" i="7" s="1"/>
  <c r="BK284" i="7"/>
  <c r="BI284" i="7"/>
  <c r="BH284" i="7"/>
  <c r="BG284" i="7"/>
  <c r="BE284" i="7"/>
  <c r="T284" i="7"/>
  <c r="R284" i="7"/>
  <c r="P284" i="7"/>
  <c r="J284" i="7"/>
  <c r="BF284" i="7" s="1"/>
  <c r="T283" i="7"/>
  <c r="BK282" i="7"/>
  <c r="BI282" i="7"/>
  <c r="BH282" i="7"/>
  <c r="BG282" i="7"/>
  <c r="BE282" i="7"/>
  <c r="T282" i="7"/>
  <c r="R282" i="7"/>
  <c r="R280" i="7" s="1"/>
  <c r="P282" i="7"/>
  <c r="J282" i="7"/>
  <c r="BF282" i="7" s="1"/>
  <c r="BK281" i="7"/>
  <c r="BK280" i="7" s="1"/>
  <c r="J280" i="7" s="1"/>
  <c r="J124" i="7" s="1"/>
  <c r="BI281" i="7"/>
  <c r="BH281" i="7"/>
  <c r="BG281" i="7"/>
  <c r="BF281" i="7"/>
  <c r="BE281" i="7"/>
  <c r="T281" i="7"/>
  <c r="R281" i="7"/>
  <c r="P281" i="7"/>
  <c r="P280" i="7" s="1"/>
  <c r="J281" i="7"/>
  <c r="T280" i="7"/>
  <c r="BK279" i="7"/>
  <c r="BK278" i="7" s="1"/>
  <c r="J278" i="7" s="1"/>
  <c r="BI279" i="7"/>
  <c r="BH279" i="7"/>
  <c r="BG279" i="7"/>
  <c r="BE279" i="7"/>
  <c r="T279" i="7"/>
  <c r="T278" i="7" s="1"/>
  <c r="R279" i="7"/>
  <c r="R278" i="7" s="1"/>
  <c r="P279" i="7"/>
  <c r="J279" i="7"/>
  <c r="BF279" i="7" s="1"/>
  <c r="P278" i="7"/>
  <c r="BK277" i="7"/>
  <c r="BI277" i="7"/>
  <c r="BH277" i="7"/>
  <c r="BG277" i="7"/>
  <c r="BF277" i="7"/>
  <c r="BE277" i="7"/>
  <c r="T277" i="7"/>
  <c r="R277" i="7"/>
  <c r="P277" i="7"/>
  <c r="J277" i="7"/>
  <c r="BK276" i="7"/>
  <c r="BK273" i="7" s="1"/>
  <c r="J273" i="7" s="1"/>
  <c r="J122" i="7" s="1"/>
  <c r="BI276" i="7"/>
  <c r="BH276" i="7"/>
  <c r="BG276" i="7"/>
  <c r="BF276" i="7"/>
  <c r="BE276" i="7"/>
  <c r="T276" i="7"/>
  <c r="T273" i="7" s="1"/>
  <c r="R276" i="7"/>
  <c r="P276" i="7"/>
  <c r="J276" i="7"/>
  <c r="BK275" i="7"/>
  <c r="BI275" i="7"/>
  <c r="BH275" i="7"/>
  <c r="BG275" i="7"/>
  <c r="BE275" i="7"/>
  <c r="T275" i="7"/>
  <c r="R275" i="7"/>
  <c r="R273" i="7" s="1"/>
  <c r="P275" i="7"/>
  <c r="J275" i="7"/>
  <c r="BF275" i="7" s="1"/>
  <c r="BK274" i="7"/>
  <c r="BI274" i="7"/>
  <c r="BH274" i="7"/>
  <c r="BG274" i="7"/>
  <c r="BE274" i="7"/>
  <c r="T274" i="7"/>
  <c r="R274" i="7"/>
  <c r="P274" i="7"/>
  <c r="J274" i="7"/>
  <c r="BF274" i="7" s="1"/>
  <c r="BK272" i="7"/>
  <c r="BK270" i="7" s="1"/>
  <c r="J270" i="7" s="1"/>
  <c r="J121" i="7" s="1"/>
  <c r="BI272" i="7"/>
  <c r="BH272" i="7"/>
  <c r="BG272" i="7"/>
  <c r="BE272" i="7"/>
  <c r="T272" i="7"/>
  <c r="T270" i="7" s="1"/>
  <c r="R272" i="7"/>
  <c r="P272" i="7"/>
  <c r="J272" i="7"/>
  <c r="BF272" i="7" s="1"/>
  <c r="BK271" i="7"/>
  <c r="BI271" i="7"/>
  <c r="BH271" i="7"/>
  <c r="BG271" i="7"/>
  <c r="BE271" i="7"/>
  <c r="T271" i="7"/>
  <c r="R271" i="7"/>
  <c r="P271" i="7"/>
  <c r="P270" i="7" s="1"/>
  <c r="J271" i="7"/>
  <c r="BF271" i="7" s="1"/>
  <c r="BK269" i="7"/>
  <c r="BI269" i="7"/>
  <c r="BH269" i="7"/>
  <c r="BG269" i="7"/>
  <c r="BE269" i="7"/>
  <c r="T269" i="7"/>
  <c r="T266" i="7" s="1"/>
  <c r="R269" i="7"/>
  <c r="P269" i="7"/>
  <c r="J269" i="7"/>
  <c r="BF269" i="7" s="1"/>
  <c r="BK268" i="7"/>
  <c r="BI268" i="7"/>
  <c r="BH268" i="7"/>
  <c r="BG268" i="7"/>
  <c r="BE268" i="7"/>
  <c r="T268" i="7"/>
  <c r="R268" i="7"/>
  <c r="R266" i="7" s="1"/>
  <c r="P268" i="7"/>
  <c r="J268" i="7"/>
  <c r="BF268" i="7" s="1"/>
  <c r="BK267" i="7"/>
  <c r="BI267" i="7"/>
  <c r="BH267" i="7"/>
  <c r="BG267" i="7"/>
  <c r="BE267" i="7"/>
  <c r="T267" i="7"/>
  <c r="R267" i="7"/>
  <c r="P267" i="7"/>
  <c r="P266" i="7" s="1"/>
  <c r="J267" i="7"/>
  <c r="BF267" i="7" s="1"/>
  <c r="BK265" i="7"/>
  <c r="BI265" i="7"/>
  <c r="BH265" i="7"/>
  <c r="BG265" i="7"/>
  <c r="BE265" i="7"/>
  <c r="T265" i="7"/>
  <c r="R265" i="7"/>
  <c r="R262" i="7" s="1"/>
  <c r="P265" i="7"/>
  <c r="J265" i="7"/>
  <c r="BF265" i="7" s="1"/>
  <c r="BK264" i="7"/>
  <c r="BK262" i="7" s="1"/>
  <c r="J262" i="7" s="1"/>
  <c r="J119" i="7" s="1"/>
  <c r="BI264" i="7"/>
  <c r="BH264" i="7"/>
  <c r="BG264" i="7"/>
  <c r="BE264" i="7"/>
  <c r="T264" i="7"/>
  <c r="R264" i="7"/>
  <c r="P264" i="7"/>
  <c r="P262" i="7" s="1"/>
  <c r="J264" i="7"/>
  <c r="BF264" i="7" s="1"/>
  <c r="BK263" i="7"/>
  <c r="BI263" i="7"/>
  <c r="BH263" i="7"/>
  <c r="BG263" i="7"/>
  <c r="BE263" i="7"/>
  <c r="T263" i="7"/>
  <c r="R263" i="7"/>
  <c r="P263" i="7"/>
  <c r="J263" i="7"/>
  <c r="BF263" i="7" s="1"/>
  <c r="T262" i="7"/>
  <c r="BK261" i="7"/>
  <c r="BI261" i="7"/>
  <c r="BH261" i="7"/>
  <c r="BG261" i="7"/>
  <c r="BE261" i="7"/>
  <c r="T261" i="7"/>
  <c r="R261" i="7"/>
  <c r="P261" i="7"/>
  <c r="J261" i="7"/>
  <c r="BF261" i="7" s="1"/>
  <c r="BK260" i="7"/>
  <c r="BI260" i="7"/>
  <c r="BH260" i="7"/>
  <c r="BG260" i="7"/>
  <c r="BF260" i="7"/>
  <c r="BE260" i="7"/>
  <c r="T260" i="7"/>
  <c r="R260" i="7"/>
  <c r="P260" i="7"/>
  <c r="J260" i="7"/>
  <c r="BK259" i="7"/>
  <c r="BI259" i="7"/>
  <c r="BH259" i="7"/>
  <c r="BG259" i="7"/>
  <c r="BE259" i="7"/>
  <c r="T259" i="7"/>
  <c r="T257" i="7" s="1"/>
  <c r="R259" i="7"/>
  <c r="P259" i="7"/>
  <c r="J259" i="7"/>
  <c r="BF259" i="7" s="1"/>
  <c r="BK258" i="7"/>
  <c r="BI258" i="7"/>
  <c r="BH258" i="7"/>
  <c r="BG258" i="7"/>
  <c r="BE258" i="7"/>
  <c r="T258" i="7"/>
  <c r="R258" i="7"/>
  <c r="R257" i="7" s="1"/>
  <c r="P258" i="7"/>
  <c r="J258" i="7"/>
  <c r="BF258" i="7" s="1"/>
  <c r="BK256" i="7"/>
  <c r="BI256" i="7"/>
  <c r="BH256" i="7"/>
  <c r="BG256" i="7"/>
  <c r="BE256" i="7"/>
  <c r="T256" i="7"/>
  <c r="R256" i="7"/>
  <c r="P256" i="7"/>
  <c r="J256" i="7"/>
  <c r="BF256" i="7" s="1"/>
  <c r="BK255" i="7"/>
  <c r="BI255" i="7"/>
  <c r="BH255" i="7"/>
  <c r="BG255" i="7"/>
  <c r="BE255" i="7"/>
  <c r="T255" i="7"/>
  <c r="R255" i="7"/>
  <c r="P255" i="7"/>
  <c r="J255" i="7"/>
  <c r="BF255" i="7" s="1"/>
  <c r="BK254" i="7"/>
  <c r="BI254" i="7"/>
  <c r="BH254" i="7"/>
  <c r="BG254" i="7"/>
  <c r="BE254" i="7"/>
  <c r="T254" i="7"/>
  <c r="R254" i="7"/>
  <c r="P254" i="7"/>
  <c r="J254" i="7"/>
  <c r="BF254" i="7" s="1"/>
  <c r="BK253" i="7"/>
  <c r="BI253" i="7"/>
  <c r="BH253" i="7"/>
  <c r="BG253" i="7"/>
  <c r="BF253" i="7"/>
  <c r="BE253" i="7"/>
  <c r="T253" i="7"/>
  <c r="R253" i="7"/>
  <c r="P253" i="7"/>
  <c r="J253" i="7"/>
  <c r="BK252" i="7"/>
  <c r="BI252" i="7"/>
  <c r="BH252" i="7"/>
  <c r="BG252" i="7"/>
  <c r="BE252" i="7"/>
  <c r="T252" i="7"/>
  <c r="R252" i="7"/>
  <c r="P252" i="7"/>
  <c r="J252" i="7"/>
  <c r="BF252" i="7" s="1"/>
  <c r="BK251" i="7"/>
  <c r="BI251" i="7"/>
  <c r="BH251" i="7"/>
  <c r="BG251" i="7"/>
  <c r="BE251" i="7"/>
  <c r="T251" i="7"/>
  <c r="R251" i="7"/>
  <c r="P251" i="7"/>
  <c r="J251" i="7"/>
  <c r="BF251" i="7" s="1"/>
  <c r="BK250" i="7"/>
  <c r="BI250" i="7"/>
  <c r="BH250" i="7"/>
  <c r="BG250" i="7"/>
  <c r="BF250" i="7"/>
  <c r="BE250" i="7"/>
  <c r="T250" i="7"/>
  <c r="R250" i="7"/>
  <c r="P250" i="7"/>
  <c r="J250" i="7"/>
  <c r="BK249" i="7"/>
  <c r="BI249" i="7"/>
  <c r="BH249" i="7"/>
  <c r="BG249" i="7"/>
  <c r="BE249" i="7"/>
  <c r="T249" i="7"/>
  <c r="R249" i="7"/>
  <c r="P249" i="7"/>
  <c r="J249" i="7"/>
  <c r="BF249" i="7" s="1"/>
  <c r="BK248" i="7"/>
  <c r="BI248" i="7"/>
  <c r="BH248" i="7"/>
  <c r="BG248" i="7"/>
  <c r="BE248" i="7"/>
  <c r="T248" i="7"/>
  <c r="R248" i="7"/>
  <c r="P248" i="7"/>
  <c r="J248" i="7"/>
  <c r="BF248" i="7" s="1"/>
  <c r="BK247" i="7"/>
  <c r="BI247" i="7"/>
  <c r="BH247" i="7"/>
  <c r="BG247" i="7"/>
  <c r="BF247" i="7"/>
  <c r="BE247" i="7"/>
  <c r="T247" i="7"/>
  <c r="R247" i="7"/>
  <c r="P247" i="7"/>
  <c r="J247" i="7"/>
  <c r="BK246" i="7"/>
  <c r="BI246" i="7"/>
  <c r="BH246" i="7"/>
  <c r="BG246" i="7"/>
  <c r="BE246" i="7"/>
  <c r="T246" i="7"/>
  <c r="R246" i="7"/>
  <c r="P246" i="7"/>
  <c r="J246" i="7"/>
  <c r="BF246" i="7" s="1"/>
  <c r="BK245" i="7"/>
  <c r="BI245" i="7"/>
  <c r="BH245" i="7"/>
  <c r="BG245" i="7"/>
  <c r="BE245" i="7"/>
  <c r="T245" i="7"/>
  <c r="R245" i="7"/>
  <c r="P245" i="7"/>
  <c r="J245" i="7"/>
  <c r="BF245" i="7" s="1"/>
  <c r="BK244" i="7"/>
  <c r="BI244" i="7"/>
  <c r="BH244" i="7"/>
  <c r="BG244" i="7"/>
  <c r="BF244" i="7"/>
  <c r="BE244" i="7"/>
  <c r="T244" i="7"/>
  <c r="R244" i="7"/>
  <c r="P244" i="7"/>
  <c r="J244" i="7"/>
  <c r="BK243" i="7"/>
  <c r="BI243" i="7"/>
  <c r="BH243" i="7"/>
  <c r="BG243" i="7"/>
  <c r="BE243" i="7"/>
  <c r="T243" i="7"/>
  <c r="R243" i="7"/>
  <c r="P243" i="7"/>
  <c r="J243" i="7"/>
  <c r="BF243" i="7" s="1"/>
  <c r="BK242" i="7"/>
  <c r="BI242" i="7"/>
  <c r="BH242" i="7"/>
  <c r="BG242" i="7"/>
  <c r="BE242" i="7"/>
  <c r="T242" i="7"/>
  <c r="R242" i="7"/>
  <c r="P242" i="7"/>
  <c r="J242" i="7"/>
  <c r="BF242" i="7" s="1"/>
  <c r="BK241" i="7"/>
  <c r="BK240" i="7" s="1"/>
  <c r="J240" i="7" s="1"/>
  <c r="J117" i="7" s="1"/>
  <c r="BI241" i="7"/>
  <c r="BH241" i="7"/>
  <c r="BG241" i="7"/>
  <c r="BE241" i="7"/>
  <c r="T241" i="7"/>
  <c r="R241" i="7"/>
  <c r="P241" i="7"/>
  <c r="J241" i="7"/>
  <c r="BF241" i="7" s="1"/>
  <c r="T240" i="7"/>
  <c r="P240" i="7"/>
  <c r="BK239" i="7"/>
  <c r="BK238" i="7" s="1"/>
  <c r="J238" i="7" s="1"/>
  <c r="J116" i="7" s="1"/>
  <c r="BI239" i="7"/>
  <c r="BH239" i="7"/>
  <c r="BG239" i="7"/>
  <c r="BE239" i="7"/>
  <c r="T239" i="7"/>
  <c r="R239" i="7"/>
  <c r="R238" i="7" s="1"/>
  <c r="P239" i="7"/>
  <c r="P238" i="7" s="1"/>
  <c r="J239" i="7"/>
  <c r="BF239" i="7" s="1"/>
  <c r="T238" i="7"/>
  <c r="BK237" i="7"/>
  <c r="BK234" i="7" s="1"/>
  <c r="J234" i="7" s="1"/>
  <c r="J115" i="7" s="1"/>
  <c r="BI237" i="7"/>
  <c r="BH237" i="7"/>
  <c r="BG237" i="7"/>
  <c r="BF237" i="7"/>
  <c r="BE237" i="7"/>
  <c r="T237" i="7"/>
  <c r="R237" i="7"/>
  <c r="P237" i="7"/>
  <c r="J237" i="7"/>
  <c r="BK236" i="7"/>
  <c r="BI236" i="7"/>
  <c r="BH236" i="7"/>
  <c r="BG236" i="7"/>
  <c r="BE236" i="7"/>
  <c r="T236" i="7"/>
  <c r="R236" i="7"/>
  <c r="R234" i="7" s="1"/>
  <c r="P236" i="7"/>
  <c r="J236" i="7"/>
  <c r="BF236" i="7" s="1"/>
  <c r="BK235" i="7"/>
  <c r="BI235" i="7"/>
  <c r="BH235" i="7"/>
  <c r="BG235" i="7"/>
  <c r="BE235" i="7"/>
  <c r="T235" i="7"/>
  <c r="R235" i="7"/>
  <c r="P235" i="7"/>
  <c r="J235" i="7"/>
  <c r="BF235" i="7" s="1"/>
  <c r="T234" i="7"/>
  <c r="P234" i="7"/>
  <c r="BK233" i="7"/>
  <c r="BI233" i="7"/>
  <c r="BH233" i="7"/>
  <c r="BG233" i="7"/>
  <c r="BE233" i="7"/>
  <c r="T233" i="7"/>
  <c r="T230" i="7" s="1"/>
  <c r="R233" i="7"/>
  <c r="P233" i="7"/>
  <c r="J233" i="7"/>
  <c r="BF233" i="7" s="1"/>
  <c r="BK232" i="7"/>
  <c r="BK230" i="7" s="1"/>
  <c r="J230" i="7" s="1"/>
  <c r="J114" i="7" s="1"/>
  <c r="BI232" i="7"/>
  <c r="BH232" i="7"/>
  <c r="BG232" i="7"/>
  <c r="BE232" i="7"/>
  <c r="T232" i="7"/>
  <c r="R232" i="7"/>
  <c r="P232" i="7"/>
  <c r="J232" i="7"/>
  <c r="BF232" i="7" s="1"/>
  <c r="BK231" i="7"/>
  <c r="BI231" i="7"/>
  <c r="BH231" i="7"/>
  <c r="BG231" i="7"/>
  <c r="BE231" i="7"/>
  <c r="T231" i="7"/>
  <c r="R231" i="7"/>
  <c r="P231" i="7"/>
  <c r="P230" i="7" s="1"/>
  <c r="J231" i="7"/>
  <c r="BF231" i="7" s="1"/>
  <c r="R230" i="7"/>
  <c r="BK229" i="7"/>
  <c r="BI229" i="7"/>
  <c r="BH229" i="7"/>
  <c r="BG229" i="7"/>
  <c r="BE229" i="7"/>
  <c r="T229" i="7"/>
  <c r="R229" i="7"/>
  <c r="P229" i="7"/>
  <c r="J229" i="7"/>
  <c r="BF229" i="7" s="1"/>
  <c r="BK228" i="7"/>
  <c r="BI228" i="7"/>
  <c r="BH228" i="7"/>
  <c r="BG228" i="7"/>
  <c r="BE228" i="7"/>
  <c r="T228" i="7"/>
  <c r="R228" i="7"/>
  <c r="P228" i="7"/>
  <c r="J228" i="7"/>
  <c r="BF228" i="7" s="1"/>
  <c r="BK227" i="7"/>
  <c r="BI227" i="7"/>
  <c r="BH227" i="7"/>
  <c r="BG227" i="7"/>
  <c r="BE227" i="7"/>
  <c r="T227" i="7"/>
  <c r="R227" i="7"/>
  <c r="P227" i="7"/>
  <c r="J227" i="7"/>
  <c r="BF227" i="7" s="1"/>
  <c r="BK226" i="7"/>
  <c r="BI226" i="7"/>
  <c r="BH226" i="7"/>
  <c r="BG226" i="7"/>
  <c r="BE226" i="7"/>
  <c r="T226" i="7"/>
  <c r="R226" i="7"/>
  <c r="P226" i="7"/>
  <c r="J226" i="7"/>
  <c r="BF226" i="7" s="1"/>
  <c r="BK225" i="7"/>
  <c r="BI225" i="7"/>
  <c r="BH225" i="7"/>
  <c r="BG225" i="7"/>
  <c r="BE225" i="7"/>
  <c r="T225" i="7"/>
  <c r="R225" i="7"/>
  <c r="P225" i="7"/>
  <c r="J225" i="7"/>
  <c r="BF225" i="7" s="1"/>
  <c r="BK224" i="7"/>
  <c r="J224" i="7" s="1"/>
  <c r="J113" i="7" s="1"/>
  <c r="T224" i="7"/>
  <c r="P224" i="7"/>
  <c r="BK223" i="7"/>
  <c r="BK222" i="7" s="1"/>
  <c r="J222" i="7" s="1"/>
  <c r="J112" i="7" s="1"/>
  <c r="BI223" i="7"/>
  <c r="BH223" i="7"/>
  <c r="BG223" i="7"/>
  <c r="BE223" i="7"/>
  <c r="T223" i="7"/>
  <c r="T222" i="7" s="1"/>
  <c r="R223" i="7"/>
  <c r="P223" i="7"/>
  <c r="J223" i="7"/>
  <c r="BF223" i="7" s="1"/>
  <c r="R222" i="7"/>
  <c r="P222" i="7"/>
  <c r="BK221" i="7"/>
  <c r="BI221" i="7"/>
  <c r="BH221" i="7"/>
  <c r="BG221" i="7"/>
  <c r="BE221" i="7"/>
  <c r="T221" i="7"/>
  <c r="R221" i="7"/>
  <c r="P221" i="7"/>
  <c r="J221" i="7"/>
  <c r="BF221" i="7" s="1"/>
  <c r="BK220" i="7"/>
  <c r="BK219" i="7" s="1"/>
  <c r="J219" i="7" s="1"/>
  <c r="J111" i="7" s="1"/>
  <c r="BI220" i="7"/>
  <c r="BH220" i="7"/>
  <c r="BG220" i="7"/>
  <c r="BE220" i="7"/>
  <c r="T220" i="7"/>
  <c r="R220" i="7"/>
  <c r="P220" i="7"/>
  <c r="J220" i="7"/>
  <c r="BF220" i="7" s="1"/>
  <c r="T219" i="7"/>
  <c r="R219" i="7"/>
  <c r="P219" i="7"/>
  <c r="BK218" i="7"/>
  <c r="BI218" i="7"/>
  <c r="BH218" i="7"/>
  <c r="BG218" i="7"/>
  <c r="BE218" i="7"/>
  <c r="T218" i="7"/>
  <c r="R218" i="7"/>
  <c r="R217" i="7" s="1"/>
  <c r="P218" i="7"/>
  <c r="P217" i="7" s="1"/>
  <c r="J218" i="7"/>
  <c r="BF218" i="7" s="1"/>
  <c r="BK217" i="7"/>
  <c r="T217" i="7"/>
  <c r="J217" i="7"/>
  <c r="J110" i="7" s="1"/>
  <c r="BK216" i="7"/>
  <c r="BI216" i="7"/>
  <c r="BH216" i="7"/>
  <c r="BG216" i="7"/>
  <c r="BE216" i="7"/>
  <c r="T216" i="7"/>
  <c r="R216" i="7"/>
  <c r="P216" i="7"/>
  <c r="J216" i="7"/>
  <c r="BF216" i="7" s="1"/>
  <c r="BK215" i="7"/>
  <c r="BK214" i="7" s="1"/>
  <c r="J214" i="7" s="1"/>
  <c r="J109" i="7" s="1"/>
  <c r="BI215" i="7"/>
  <c r="BH215" i="7"/>
  <c r="BG215" i="7"/>
  <c r="BE215" i="7"/>
  <c r="T215" i="7"/>
  <c r="R215" i="7"/>
  <c r="R214" i="7" s="1"/>
  <c r="P215" i="7"/>
  <c r="J215" i="7"/>
  <c r="BF215" i="7" s="1"/>
  <c r="T214" i="7"/>
  <c r="P214" i="7"/>
  <c r="BK213" i="7"/>
  <c r="BK212" i="7" s="1"/>
  <c r="J212" i="7" s="1"/>
  <c r="J108" i="7" s="1"/>
  <c r="BI213" i="7"/>
  <c r="BH213" i="7"/>
  <c r="BG213" i="7"/>
  <c r="BE213" i="7"/>
  <c r="T213" i="7"/>
  <c r="R213" i="7"/>
  <c r="P213" i="7"/>
  <c r="J213" i="7"/>
  <c r="BF213" i="7" s="1"/>
  <c r="T212" i="7"/>
  <c r="R212" i="7"/>
  <c r="P212" i="7"/>
  <c r="BK211" i="7"/>
  <c r="BI211" i="7"/>
  <c r="BH211" i="7"/>
  <c r="BG211" i="7"/>
  <c r="BE211" i="7"/>
  <c r="T211" i="7"/>
  <c r="R211" i="7"/>
  <c r="R210" i="7" s="1"/>
  <c r="P211" i="7"/>
  <c r="J211" i="7"/>
  <c r="BF211" i="7" s="1"/>
  <c r="BK210" i="7"/>
  <c r="J210" i="7" s="1"/>
  <c r="J107" i="7" s="1"/>
  <c r="T210" i="7"/>
  <c r="P210" i="7"/>
  <c r="BK209" i="7"/>
  <c r="BI209" i="7"/>
  <c r="BH209" i="7"/>
  <c r="BG209" i="7"/>
  <c r="BF209" i="7"/>
  <c r="BE209" i="7"/>
  <c r="T209" i="7"/>
  <c r="R209" i="7"/>
  <c r="P209" i="7"/>
  <c r="J209" i="7"/>
  <c r="BK208" i="7"/>
  <c r="BI208" i="7"/>
  <c r="BH208" i="7"/>
  <c r="BG208" i="7"/>
  <c r="BE208" i="7"/>
  <c r="T208" i="7"/>
  <c r="R208" i="7"/>
  <c r="P208" i="7"/>
  <c r="J208" i="7"/>
  <c r="BF208" i="7" s="1"/>
  <c r="BK207" i="7"/>
  <c r="BI207" i="7"/>
  <c r="BH207" i="7"/>
  <c r="BG207" i="7"/>
  <c r="BE207" i="7"/>
  <c r="T207" i="7"/>
  <c r="R207" i="7"/>
  <c r="P207" i="7"/>
  <c r="P206" i="7" s="1"/>
  <c r="J207" i="7"/>
  <c r="BF207" i="7" s="1"/>
  <c r="R206" i="7"/>
  <c r="BK205" i="7"/>
  <c r="BI205" i="7"/>
  <c r="BH205" i="7"/>
  <c r="BG205" i="7"/>
  <c r="BE205" i="7"/>
  <c r="T205" i="7"/>
  <c r="R205" i="7"/>
  <c r="P205" i="7"/>
  <c r="J205" i="7"/>
  <c r="BF205" i="7" s="1"/>
  <c r="BK204" i="7"/>
  <c r="BI204" i="7"/>
  <c r="BH204" i="7"/>
  <c r="BG204" i="7"/>
  <c r="BE204" i="7"/>
  <c r="T204" i="7"/>
  <c r="R204" i="7"/>
  <c r="P204" i="7"/>
  <c r="J204" i="7"/>
  <c r="BF204" i="7" s="1"/>
  <c r="BK203" i="7"/>
  <c r="BI203" i="7"/>
  <c r="BH203" i="7"/>
  <c r="BG203" i="7"/>
  <c r="BE203" i="7"/>
  <c r="T203" i="7"/>
  <c r="R203" i="7"/>
  <c r="P203" i="7"/>
  <c r="J203" i="7"/>
  <c r="BF203" i="7" s="1"/>
  <c r="BK202" i="7"/>
  <c r="BK201" i="7" s="1"/>
  <c r="J201" i="7" s="1"/>
  <c r="J105" i="7" s="1"/>
  <c r="BI202" i="7"/>
  <c r="BH202" i="7"/>
  <c r="BG202" i="7"/>
  <c r="BE202" i="7"/>
  <c r="T202" i="7"/>
  <c r="R202" i="7"/>
  <c r="R201" i="7" s="1"/>
  <c r="P202" i="7"/>
  <c r="J202" i="7"/>
  <c r="BF202" i="7" s="1"/>
  <c r="T201" i="7"/>
  <c r="P201" i="7"/>
  <c r="BK200" i="7"/>
  <c r="BI200" i="7"/>
  <c r="BH200" i="7"/>
  <c r="BG200" i="7"/>
  <c r="BE200" i="7"/>
  <c r="T200" i="7"/>
  <c r="R200" i="7"/>
  <c r="P200" i="7"/>
  <c r="J200" i="7"/>
  <c r="BF200" i="7" s="1"/>
  <c r="BK199" i="7"/>
  <c r="BI199" i="7"/>
  <c r="BH199" i="7"/>
  <c r="BG199" i="7"/>
  <c r="BF199" i="7"/>
  <c r="BE199" i="7"/>
  <c r="T199" i="7"/>
  <c r="R199" i="7"/>
  <c r="P199" i="7"/>
  <c r="J199" i="7"/>
  <c r="BK198" i="7"/>
  <c r="BI198" i="7"/>
  <c r="BH198" i="7"/>
  <c r="BG198" i="7"/>
  <c r="BE198" i="7"/>
  <c r="T198" i="7"/>
  <c r="T196" i="7" s="1"/>
  <c r="R198" i="7"/>
  <c r="P198" i="7"/>
  <c r="J198" i="7"/>
  <c r="BF198" i="7" s="1"/>
  <c r="BK197" i="7"/>
  <c r="BI197" i="7"/>
  <c r="BH197" i="7"/>
  <c r="BG197" i="7"/>
  <c r="BE197" i="7"/>
  <c r="T197" i="7"/>
  <c r="R197" i="7"/>
  <c r="P197" i="7"/>
  <c r="P196" i="7" s="1"/>
  <c r="J197" i="7"/>
  <c r="BF197" i="7" s="1"/>
  <c r="R196" i="7"/>
  <c r="BK195" i="7"/>
  <c r="BI195" i="7"/>
  <c r="BH195" i="7"/>
  <c r="BG195" i="7"/>
  <c r="BE195" i="7"/>
  <c r="T195" i="7"/>
  <c r="R195" i="7"/>
  <c r="P195" i="7"/>
  <c r="J195" i="7"/>
  <c r="BF195" i="7" s="1"/>
  <c r="BK194" i="7"/>
  <c r="BI194" i="7"/>
  <c r="BH194" i="7"/>
  <c r="BG194" i="7"/>
  <c r="BE194" i="7"/>
  <c r="T194" i="7"/>
  <c r="R194" i="7"/>
  <c r="P194" i="7"/>
  <c r="J194" i="7"/>
  <c r="BF194" i="7" s="1"/>
  <c r="BK193" i="7"/>
  <c r="BI193" i="7"/>
  <c r="BH193" i="7"/>
  <c r="BG193" i="7"/>
  <c r="BE193" i="7"/>
  <c r="T193" i="7"/>
  <c r="R193" i="7"/>
  <c r="P193" i="7"/>
  <c r="J193" i="7"/>
  <c r="BF193" i="7" s="1"/>
  <c r="BK192" i="7"/>
  <c r="J192" i="7" s="1"/>
  <c r="J103" i="7" s="1"/>
  <c r="T192" i="7"/>
  <c r="P192" i="7"/>
  <c r="BK191" i="7"/>
  <c r="BK189" i="7" s="1"/>
  <c r="J189" i="7" s="1"/>
  <c r="J102" i="7" s="1"/>
  <c r="BI191" i="7"/>
  <c r="BH191" i="7"/>
  <c r="BG191" i="7"/>
  <c r="BE191" i="7"/>
  <c r="T191" i="7"/>
  <c r="T189" i="7" s="1"/>
  <c r="R191" i="7"/>
  <c r="P191" i="7"/>
  <c r="J191" i="7"/>
  <c r="BF191" i="7" s="1"/>
  <c r="BK190" i="7"/>
  <c r="BI190" i="7"/>
  <c r="BH190" i="7"/>
  <c r="BG190" i="7"/>
  <c r="BE190" i="7"/>
  <c r="T190" i="7"/>
  <c r="R190" i="7"/>
  <c r="P190" i="7"/>
  <c r="P189" i="7" s="1"/>
  <c r="J190" i="7"/>
  <c r="BF190" i="7" s="1"/>
  <c r="R189" i="7"/>
  <c r="BK188" i="7"/>
  <c r="BK187" i="7" s="1"/>
  <c r="J187" i="7" s="1"/>
  <c r="J101" i="7" s="1"/>
  <c r="BI188" i="7"/>
  <c r="BH188" i="7"/>
  <c r="BG188" i="7"/>
  <c r="BE188" i="7"/>
  <c r="T188" i="7"/>
  <c r="R188" i="7"/>
  <c r="R187" i="7" s="1"/>
  <c r="P188" i="7"/>
  <c r="J188" i="7"/>
  <c r="BF188" i="7" s="1"/>
  <c r="T187" i="7"/>
  <c r="P187" i="7"/>
  <c r="BK186" i="7"/>
  <c r="BI186" i="7"/>
  <c r="BH186" i="7"/>
  <c r="BG186" i="7"/>
  <c r="BE186" i="7"/>
  <c r="T186" i="7"/>
  <c r="R186" i="7"/>
  <c r="P186" i="7"/>
  <c r="P185" i="7" s="1"/>
  <c r="J186" i="7"/>
  <c r="BF186" i="7" s="1"/>
  <c r="BK185" i="7"/>
  <c r="T185" i="7"/>
  <c r="R185" i="7"/>
  <c r="J185" i="7"/>
  <c r="BK184" i="7"/>
  <c r="BI184" i="7"/>
  <c r="BH184" i="7"/>
  <c r="BG184" i="7"/>
  <c r="BE184" i="7"/>
  <c r="T184" i="7"/>
  <c r="R184" i="7"/>
  <c r="P184" i="7"/>
  <c r="J184" i="7"/>
  <c r="BF184" i="7" s="1"/>
  <c r="BK183" i="7"/>
  <c r="BI183" i="7"/>
  <c r="BH183" i="7"/>
  <c r="BG183" i="7"/>
  <c r="BE183" i="7"/>
  <c r="T183" i="7"/>
  <c r="R183" i="7"/>
  <c r="R180" i="7" s="1"/>
  <c r="P183" i="7"/>
  <c r="J183" i="7"/>
  <c r="BF183" i="7" s="1"/>
  <c r="BK182" i="7"/>
  <c r="BI182" i="7"/>
  <c r="BH182" i="7"/>
  <c r="BG182" i="7"/>
  <c r="BE182" i="7"/>
  <c r="T182" i="7"/>
  <c r="R182" i="7"/>
  <c r="P182" i="7"/>
  <c r="J182" i="7"/>
  <c r="BF182" i="7" s="1"/>
  <c r="BK181" i="7"/>
  <c r="BK180" i="7" s="1"/>
  <c r="J180" i="7" s="1"/>
  <c r="J99" i="7" s="1"/>
  <c r="BI181" i="7"/>
  <c r="BH181" i="7"/>
  <c r="BG181" i="7"/>
  <c r="BE181" i="7"/>
  <c r="T181" i="7"/>
  <c r="R181" i="7"/>
  <c r="P181" i="7"/>
  <c r="J181" i="7"/>
  <c r="BF181" i="7" s="1"/>
  <c r="T180" i="7"/>
  <c r="P180" i="7"/>
  <c r="BK179" i="7"/>
  <c r="BI179" i="7"/>
  <c r="BH179" i="7"/>
  <c r="BG179" i="7"/>
  <c r="BE179" i="7"/>
  <c r="T179" i="7"/>
  <c r="R179" i="7"/>
  <c r="P179" i="7"/>
  <c r="P176" i="7" s="1"/>
  <c r="J179" i="7"/>
  <c r="BF179" i="7" s="1"/>
  <c r="BK178" i="7"/>
  <c r="BI178" i="7"/>
  <c r="BH178" i="7"/>
  <c r="BG178" i="7"/>
  <c r="BE178" i="7"/>
  <c r="T178" i="7"/>
  <c r="R178" i="7"/>
  <c r="P178" i="7"/>
  <c r="J178" i="7"/>
  <c r="BF178" i="7" s="1"/>
  <c r="BK177" i="7"/>
  <c r="BK176" i="7" s="1"/>
  <c r="J176" i="7" s="1"/>
  <c r="BI177" i="7"/>
  <c r="BH177" i="7"/>
  <c r="BG177" i="7"/>
  <c r="BE177" i="7"/>
  <c r="T177" i="7"/>
  <c r="T176" i="7" s="1"/>
  <c r="R177" i="7"/>
  <c r="P177" i="7"/>
  <c r="J177" i="7"/>
  <c r="BF177" i="7" s="1"/>
  <c r="R176" i="7"/>
  <c r="BK175" i="7"/>
  <c r="BI175" i="7"/>
  <c r="BH175" i="7"/>
  <c r="BG175" i="7"/>
  <c r="BE175" i="7"/>
  <c r="T175" i="7"/>
  <c r="R175" i="7"/>
  <c r="P175" i="7"/>
  <c r="J175" i="7"/>
  <c r="BF175" i="7" s="1"/>
  <c r="BK174" i="7"/>
  <c r="BI174" i="7"/>
  <c r="BH174" i="7"/>
  <c r="BG174" i="7"/>
  <c r="BF174" i="7"/>
  <c r="BE174" i="7"/>
  <c r="T174" i="7"/>
  <c r="R174" i="7"/>
  <c r="P174" i="7"/>
  <c r="J174" i="7"/>
  <c r="BK173" i="7"/>
  <c r="BI173" i="7"/>
  <c r="BH173" i="7"/>
  <c r="BG173" i="7"/>
  <c r="BF173" i="7"/>
  <c r="BE173" i="7"/>
  <c r="T173" i="7"/>
  <c r="R173" i="7"/>
  <c r="P173" i="7"/>
  <c r="J173" i="7"/>
  <c r="BK172" i="7"/>
  <c r="BI172" i="7"/>
  <c r="BH172" i="7"/>
  <c r="BG172" i="7"/>
  <c r="BF172" i="7"/>
  <c r="BE172" i="7"/>
  <c r="T172" i="7"/>
  <c r="R172" i="7"/>
  <c r="P172" i="7"/>
  <c r="J172" i="7"/>
  <c r="BK171" i="7"/>
  <c r="BI171" i="7"/>
  <c r="BH171" i="7"/>
  <c r="BG171" i="7"/>
  <c r="BF171" i="7"/>
  <c r="BE171" i="7"/>
  <c r="T171" i="7"/>
  <c r="R171" i="7"/>
  <c r="P171" i="7"/>
  <c r="J171" i="7"/>
  <c r="BK170" i="7"/>
  <c r="BI170" i="7"/>
  <c r="BH170" i="7"/>
  <c r="BG170" i="7"/>
  <c r="BF170" i="7"/>
  <c r="BE170" i="7"/>
  <c r="T170" i="7"/>
  <c r="R170" i="7"/>
  <c r="P170" i="7"/>
  <c r="J170" i="7"/>
  <c r="BK169" i="7"/>
  <c r="BI169" i="7"/>
  <c r="BH169" i="7"/>
  <c r="BG169" i="7"/>
  <c r="BF169" i="7"/>
  <c r="BE169" i="7"/>
  <c r="T169" i="7"/>
  <c r="R169" i="7"/>
  <c r="P169" i="7"/>
  <c r="J169" i="7"/>
  <c r="BK168" i="7"/>
  <c r="BI168" i="7"/>
  <c r="BH168" i="7"/>
  <c r="BG168" i="7"/>
  <c r="BF168" i="7"/>
  <c r="BE168" i="7"/>
  <c r="T168" i="7"/>
  <c r="R168" i="7"/>
  <c r="P168" i="7"/>
  <c r="J168" i="7"/>
  <c r="BK167" i="7"/>
  <c r="BI167" i="7"/>
  <c r="BH167" i="7"/>
  <c r="BG167" i="7"/>
  <c r="BF167" i="7"/>
  <c r="BE167" i="7"/>
  <c r="T167" i="7"/>
  <c r="R167" i="7"/>
  <c r="P167" i="7"/>
  <c r="J167" i="7"/>
  <c r="BK166" i="7"/>
  <c r="BI166" i="7"/>
  <c r="BH166" i="7"/>
  <c r="BG166" i="7"/>
  <c r="BF166" i="7"/>
  <c r="BE166" i="7"/>
  <c r="T166" i="7"/>
  <c r="R166" i="7"/>
  <c r="P166" i="7"/>
  <c r="J166" i="7"/>
  <c r="BK165" i="7"/>
  <c r="BI165" i="7"/>
  <c r="BH165" i="7"/>
  <c r="BG165" i="7"/>
  <c r="BF165" i="7"/>
  <c r="BE165" i="7"/>
  <c r="T165" i="7"/>
  <c r="R165" i="7"/>
  <c r="P165" i="7"/>
  <c r="J165" i="7"/>
  <c r="BK164" i="7"/>
  <c r="BI164" i="7"/>
  <c r="BH164" i="7"/>
  <c r="BG164" i="7"/>
  <c r="BF164" i="7"/>
  <c r="BE164" i="7"/>
  <c r="T164" i="7"/>
  <c r="R164" i="7"/>
  <c r="P164" i="7"/>
  <c r="J164" i="7"/>
  <c r="BK163" i="7"/>
  <c r="BI163" i="7"/>
  <c r="BH163" i="7"/>
  <c r="BG163" i="7"/>
  <c r="BF163" i="7"/>
  <c r="BE163" i="7"/>
  <c r="T163" i="7"/>
  <c r="R163" i="7"/>
  <c r="P163" i="7"/>
  <c r="J163" i="7"/>
  <c r="BK162" i="7"/>
  <c r="BI162" i="7"/>
  <c r="BH162" i="7"/>
  <c r="BG162" i="7"/>
  <c r="BF162" i="7"/>
  <c r="BE162" i="7"/>
  <c r="T162" i="7"/>
  <c r="R162" i="7"/>
  <c r="P162" i="7"/>
  <c r="J162" i="7"/>
  <c r="BK161" i="7"/>
  <c r="BI161" i="7"/>
  <c r="BH161" i="7"/>
  <c r="BG161" i="7"/>
  <c r="BF161" i="7"/>
  <c r="BE161" i="7"/>
  <c r="T161" i="7"/>
  <c r="R161" i="7"/>
  <c r="P161" i="7"/>
  <c r="J161" i="7"/>
  <c r="BK160" i="7"/>
  <c r="BI160" i="7"/>
  <c r="BH160" i="7"/>
  <c r="BG160" i="7"/>
  <c r="BF160" i="7"/>
  <c r="BE160" i="7"/>
  <c r="T160" i="7"/>
  <c r="R160" i="7"/>
  <c r="P160" i="7"/>
  <c r="J160" i="7"/>
  <c r="BK159" i="7"/>
  <c r="BI159" i="7"/>
  <c r="BH159" i="7"/>
  <c r="BG159" i="7"/>
  <c r="BF159" i="7"/>
  <c r="BE159" i="7"/>
  <c r="T159" i="7"/>
  <c r="R159" i="7"/>
  <c r="P159" i="7"/>
  <c r="J159" i="7"/>
  <c r="BK158" i="7"/>
  <c r="BI158" i="7"/>
  <c r="BH158" i="7"/>
  <c r="BG158" i="7"/>
  <c r="BF158" i="7"/>
  <c r="BE158" i="7"/>
  <c r="T158" i="7"/>
  <c r="R158" i="7"/>
  <c r="P158" i="7"/>
  <c r="J158" i="7"/>
  <c r="BK157" i="7"/>
  <c r="BI157" i="7"/>
  <c r="BH157" i="7"/>
  <c r="BG157" i="7"/>
  <c r="BF157" i="7"/>
  <c r="BE157" i="7"/>
  <c r="T157" i="7"/>
  <c r="R157" i="7"/>
  <c r="R155" i="7" s="1"/>
  <c r="P157" i="7"/>
  <c r="J157" i="7"/>
  <c r="BK156" i="7"/>
  <c r="BK155" i="7" s="1"/>
  <c r="BI156" i="7"/>
  <c r="BH156" i="7"/>
  <c r="BG156" i="7"/>
  <c r="BF156" i="7"/>
  <c r="BE156" i="7"/>
  <c r="T156" i="7"/>
  <c r="R156" i="7"/>
  <c r="P156" i="7"/>
  <c r="J156" i="7"/>
  <c r="F151" i="7"/>
  <c r="J150" i="7"/>
  <c r="F150" i="7"/>
  <c r="F148" i="7"/>
  <c r="E146" i="7"/>
  <c r="J133" i="7"/>
  <c r="J123" i="7"/>
  <c r="J100" i="7"/>
  <c r="J98" i="7"/>
  <c r="J91" i="7"/>
  <c r="F91" i="7"/>
  <c r="F89" i="7"/>
  <c r="E87" i="7"/>
  <c r="J37" i="7"/>
  <c r="J36" i="7"/>
  <c r="J35" i="7"/>
  <c r="J24" i="7"/>
  <c r="E24" i="7"/>
  <c r="J23" i="7"/>
  <c r="J21" i="7"/>
  <c r="E21" i="7"/>
  <c r="J20" i="7"/>
  <c r="J12" i="7"/>
  <c r="J89" i="7" s="1"/>
  <c r="E7" i="7"/>
  <c r="BK437" i="6"/>
  <c r="BI437" i="6"/>
  <c r="BH437" i="6"/>
  <c r="BG437" i="6"/>
  <c r="BE437" i="6"/>
  <c r="T437" i="6"/>
  <c r="R437" i="6"/>
  <c r="P437" i="6"/>
  <c r="J437" i="6"/>
  <c r="BF437" i="6" s="1"/>
  <c r="BK436" i="6"/>
  <c r="BI436" i="6"/>
  <c r="BH436" i="6"/>
  <c r="BG436" i="6"/>
  <c r="BE436" i="6"/>
  <c r="T436" i="6"/>
  <c r="R436" i="6"/>
  <c r="P436" i="6"/>
  <c r="J436" i="6"/>
  <c r="BF436" i="6" s="1"/>
  <c r="BK435" i="6"/>
  <c r="BI435" i="6"/>
  <c r="BH435" i="6"/>
  <c r="BG435" i="6"/>
  <c r="BE435" i="6"/>
  <c r="T435" i="6"/>
  <c r="R435" i="6"/>
  <c r="P435" i="6"/>
  <c r="J435" i="6"/>
  <c r="BF435" i="6" s="1"/>
  <c r="BK434" i="6"/>
  <c r="BI434" i="6"/>
  <c r="BH434" i="6"/>
  <c r="BG434" i="6"/>
  <c r="BE434" i="6"/>
  <c r="T434" i="6"/>
  <c r="R434" i="6"/>
  <c r="P434" i="6"/>
  <c r="J434" i="6"/>
  <c r="BF434" i="6" s="1"/>
  <c r="BK433" i="6"/>
  <c r="BI433" i="6"/>
  <c r="BH433" i="6"/>
  <c r="BG433" i="6"/>
  <c r="BE433" i="6"/>
  <c r="T433" i="6"/>
  <c r="R433" i="6"/>
  <c r="P433" i="6"/>
  <c r="J433" i="6"/>
  <c r="BF433" i="6" s="1"/>
  <c r="BK432" i="6"/>
  <c r="BI432" i="6"/>
  <c r="BH432" i="6"/>
  <c r="BG432" i="6"/>
  <c r="BE432" i="6"/>
  <c r="T432" i="6"/>
  <c r="R432" i="6"/>
  <c r="P432" i="6"/>
  <c r="J432" i="6"/>
  <c r="BF432" i="6" s="1"/>
  <c r="BK431" i="6"/>
  <c r="BI431" i="6"/>
  <c r="BH431" i="6"/>
  <c r="BG431" i="6"/>
  <c r="BF431" i="6"/>
  <c r="BE431" i="6"/>
  <c r="T431" i="6"/>
  <c r="R431" i="6"/>
  <c r="P431" i="6"/>
  <c r="J431" i="6"/>
  <c r="BK430" i="6"/>
  <c r="BI430" i="6"/>
  <c r="BH430" i="6"/>
  <c r="BG430" i="6"/>
  <c r="BE430" i="6"/>
  <c r="T430" i="6"/>
  <c r="R430" i="6"/>
  <c r="P430" i="6"/>
  <c r="J430" i="6"/>
  <c r="BF430" i="6" s="1"/>
  <c r="BK429" i="6"/>
  <c r="BI429" i="6"/>
  <c r="BH429" i="6"/>
  <c r="BG429" i="6"/>
  <c r="BE429" i="6"/>
  <c r="T429" i="6"/>
  <c r="R429" i="6"/>
  <c r="P429" i="6"/>
  <c r="J429" i="6"/>
  <c r="BF429" i="6" s="1"/>
  <c r="BK428" i="6"/>
  <c r="BI428" i="6"/>
  <c r="BH428" i="6"/>
  <c r="BG428" i="6"/>
  <c r="BE428" i="6"/>
  <c r="T428" i="6"/>
  <c r="R428" i="6"/>
  <c r="P428" i="6"/>
  <c r="J428" i="6"/>
  <c r="BF428" i="6" s="1"/>
  <c r="BK427" i="6"/>
  <c r="BI427" i="6"/>
  <c r="BH427" i="6"/>
  <c r="BG427" i="6"/>
  <c r="BE427" i="6"/>
  <c r="T427" i="6"/>
  <c r="R427" i="6"/>
  <c r="P427" i="6"/>
  <c r="J427" i="6"/>
  <c r="BF427" i="6" s="1"/>
  <c r="BK426" i="6"/>
  <c r="BI426" i="6"/>
  <c r="BH426" i="6"/>
  <c r="BG426" i="6"/>
  <c r="BE426" i="6"/>
  <c r="T426" i="6"/>
  <c r="R426" i="6"/>
  <c r="P426" i="6"/>
  <c r="J426" i="6"/>
  <c r="BF426" i="6" s="1"/>
  <c r="BK425" i="6"/>
  <c r="BI425" i="6"/>
  <c r="BH425" i="6"/>
  <c r="BG425" i="6"/>
  <c r="BE425" i="6"/>
  <c r="T425" i="6"/>
  <c r="R425" i="6"/>
  <c r="P425" i="6"/>
  <c r="J425" i="6"/>
  <c r="BF425" i="6" s="1"/>
  <c r="BK424" i="6"/>
  <c r="BI424" i="6"/>
  <c r="BH424" i="6"/>
  <c r="BG424" i="6"/>
  <c r="BE424" i="6"/>
  <c r="T424" i="6"/>
  <c r="R424" i="6"/>
  <c r="P424" i="6"/>
  <c r="J424" i="6"/>
  <c r="BF424" i="6" s="1"/>
  <c r="BK423" i="6"/>
  <c r="BI423" i="6"/>
  <c r="BH423" i="6"/>
  <c r="BG423" i="6"/>
  <c r="BE423" i="6"/>
  <c r="T423" i="6"/>
  <c r="R423" i="6"/>
  <c r="P423" i="6"/>
  <c r="J423" i="6"/>
  <c r="BF423" i="6" s="1"/>
  <c r="BK422" i="6"/>
  <c r="BI422" i="6"/>
  <c r="BH422" i="6"/>
  <c r="BG422" i="6"/>
  <c r="BF422" i="6"/>
  <c r="BE422" i="6"/>
  <c r="T422" i="6"/>
  <c r="R422" i="6"/>
  <c r="P422" i="6"/>
  <c r="J422" i="6"/>
  <c r="BK421" i="6"/>
  <c r="BI421" i="6"/>
  <c r="BH421" i="6"/>
  <c r="BG421" i="6"/>
  <c r="BE421" i="6"/>
  <c r="T421" i="6"/>
  <c r="R421" i="6"/>
  <c r="P421" i="6"/>
  <c r="J421" i="6"/>
  <c r="BF421" i="6" s="1"/>
  <c r="BK420" i="6"/>
  <c r="BI420" i="6"/>
  <c r="BH420" i="6"/>
  <c r="BG420" i="6"/>
  <c r="BE420" i="6"/>
  <c r="T420" i="6"/>
  <c r="R420" i="6"/>
  <c r="P420" i="6"/>
  <c r="J420" i="6"/>
  <c r="BF420" i="6" s="1"/>
  <c r="BK419" i="6"/>
  <c r="BI419" i="6"/>
  <c r="BH419" i="6"/>
  <c r="BG419" i="6"/>
  <c r="BE419" i="6"/>
  <c r="T419" i="6"/>
  <c r="R419" i="6"/>
  <c r="P419" i="6"/>
  <c r="J419" i="6"/>
  <c r="BF419" i="6" s="1"/>
  <c r="BK418" i="6"/>
  <c r="BI418" i="6"/>
  <c r="BH418" i="6"/>
  <c r="BG418" i="6"/>
  <c r="BE418" i="6"/>
  <c r="T418" i="6"/>
  <c r="R418" i="6"/>
  <c r="P418" i="6"/>
  <c r="J418" i="6"/>
  <c r="BF418" i="6" s="1"/>
  <c r="BK417" i="6"/>
  <c r="BK415" i="6" s="1"/>
  <c r="J415" i="6" s="1"/>
  <c r="J101" i="6" s="1"/>
  <c r="BI417" i="6"/>
  <c r="BH417" i="6"/>
  <c r="BG417" i="6"/>
  <c r="BE417" i="6"/>
  <c r="T417" i="6"/>
  <c r="R417" i="6"/>
  <c r="P417" i="6"/>
  <c r="P415" i="6" s="1"/>
  <c r="J417" i="6"/>
  <c r="BF417" i="6" s="1"/>
  <c r="BK416" i="6"/>
  <c r="BI416" i="6"/>
  <c r="BH416" i="6"/>
  <c r="BG416" i="6"/>
  <c r="BE416" i="6"/>
  <c r="T416" i="6"/>
  <c r="R416" i="6"/>
  <c r="P416" i="6"/>
  <c r="J416" i="6"/>
  <c r="BF416" i="6" s="1"/>
  <c r="T415" i="6"/>
  <c r="BK414" i="6"/>
  <c r="BI414" i="6"/>
  <c r="BH414" i="6"/>
  <c r="BG414" i="6"/>
  <c r="BE414" i="6"/>
  <c r="T414" i="6"/>
  <c r="R414" i="6"/>
  <c r="P414" i="6"/>
  <c r="J414" i="6"/>
  <c r="BF414" i="6" s="1"/>
  <c r="BK413" i="6"/>
  <c r="BI413" i="6"/>
  <c r="BH413" i="6"/>
  <c r="BG413" i="6"/>
  <c r="BF413" i="6"/>
  <c r="BE413" i="6"/>
  <c r="T413" i="6"/>
  <c r="R413" i="6"/>
  <c r="P413" i="6"/>
  <c r="J413" i="6"/>
  <c r="BK412" i="6"/>
  <c r="BI412" i="6"/>
  <c r="BH412" i="6"/>
  <c r="BG412" i="6"/>
  <c r="BE412" i="6"/>
  <c r="T412" i="6"/>
  <c r="R412" i="6"/>
  <c r="P412" i="6"/>
  <c r="J412" i="6"/>
  <c r="BF412" i="6" s="1"/>
  <c r="BK411" i="6"/>
  <c r="BI411" i="6"/>
  <c r="BH411" i="6"/>
  <c r="BG411" i="6"/>
  <c r="BE411" i="6"/>
  <c r="T411" i="6"/>
  <c r="R411" i="6"/>
  <c r="P411" i="6"/>
  <c r="J411" i="6"/>
  <c r="BF411" i="6" s="1"/>
  <c r="BK410" i="6"/>
  <c r="BI410" i="6"/>
  <c r="BH410" i="6"/>
  <c r="BG410" i="6"/>
  <c r="BF410" i="6"/>
  <c r="BE410" i="6"/>
  <c r="T410" i="6"/>
  <c r="R410" i="6"/>
  <c r="P410" i="6"/>
  <c r="J410" i="6"/>
  <c r="BK409" i="6"/>
  <c r="BK407" i="6" s="1"/>
  <c r="J407" i="6" s="1"/>
  <c r="J100" i="6" s="1"/>
  <c r="BI409" i="6"/>
  <c r="BH409" i="6"/>
  <c r="BG409" i="6"/>
  <c r="BE409" i="6"/>
  <c r="T409" i="6"/>
  <c r="R409" i="6"/>
  <c r="P409" i="6"/>
  <c r="J409" i="6"/>
  <c r="BF409" i="6" s="1"/>
  <c r="BK408" i="6"/>
  <c r="BI408" i="6"/>
  <c r="BH408" i="6"/>
  <c r="BG408" i="6"/>
  <c r="BE408" i="6"/>
  <c r="T408" i="6"/>
  <c r="R408" i="6"/>
  <c r="R407" i="6" s="1"/>
  <c r="P408" i="6"/>
  <c r="P407" i="6" s="1"/>
  <c r="J408" i="6"/>
  <c r="BF408" i="6" s="1"/>
  <c r="BK406" i="6"/>
  <c r="BI406" i="6"/>
  <c r="BH406" i="6"/>
  <c r="BG406" i="6"/>
  <c r="BF406" i="6"/>
  <c r="BE406" i="6"/>
  <c r="T406" i="6"/>
  <c r="R406" i="6"/>
  <c r="P406" i="6"/>
  <c r="J406" i="6"/>
  <c r="BK405" i="6"/>
  <c r="BI405" i="6"/>
  <c r="BH405" i="6"/>
  <c r="BG405" i="6"/>
  <c r="BE405" i="6"/>
  <c r="T405" i="6"/>
  <c r="R405" i="6"/>
  <c r="P405" i="6"/>
  <c r="J405" i="6"/>
  <c r="BF405" i="6" s="1"/>
  <c r="BK404" i="6"/>
  <c r="BI404" i="6"/>
  <c r="BH404" i="6"/>
  <c r="BG404" i="6"/>
  <c r="BE404" i="6"/>
  <c r="T404" i="6"/>
  <c r="R404" i="6"/>
  <c r="P404" i="6"/>
  <c r="J404" i="6"/>
  <c r="BF404" i="6" s="1"/>
  <c r="BK403" i="6"/>
  <c r="BI403" i="6"/>
  <c r="BH403" i="6"/>
  <c r="BG403" i="6"/>
  <c r="BE403" i="6"/>
  <c r="T403" i="6"/>
  <c r="R403" i="6"/>
  <c r="P403" i="6"/>
  <c r="J403" i="6"/>
  <c r="BF403" i="6" s="1"/>
  <c r="BK402" i="6"/>
  <c r="BI402" i="6"/>
  <c r="BH402" i="6"/>
  <c r="BG402" i="6"/>
  <c r="BE402" i="6"/>
  <c r="T402" i="6"/>
  <c r="R402" i="6"/>
  <c r="P402" i="6"/>
  <c r="J402" i="6"/>
  <c r="BF402" i="6" s="1"/>
  <c r="BK401" i="6"/>
  <c r="BI401" i="6"/>
  <c r="BH401" i="6"/>
  <c r="BG401" i="6"/>
  <c r="BE401" i="6"/>
  <c r="T401" i="6"/>
  <c r="R401" i="6"/>
  <c r="P401" i="6"/>
  <c r="J401" i="6"/>
  <c r="BF401" i="6" s="1"/>
  <c r="BK400" i="6"/>
  <c r="BI400" i="6"/>
  <c r="BH400" i="6"/>
  <c r="BG400" i="6"/>
  <c r="BE400" i="6"/>
  <c r="T400" i="6"/>
  <c r="R400" i="6"/>
  <c r="P400" i="6"/>
  <c r="J400" i="6"/>
  <c r="BF400" i="6" s="1"/>
  <c r="BK399" i="6"/>
  <c r="BI399" i="6"/>
  <c r="BH399" i="6"/>
  <c r="BG399" i="6"/>
  <c r="BE399" i="6"/>
  <c r="T399" i="6"/>
  <c r="R399" i="6"/>
  <c r="P399" i="6"/>
  <c r="J399" i="6"/>
  <c r="BF399" i="6" s="1"/>
  <c r="BK398" i="6"/>
  <c r="BI398" i="6"/>
  <c r="BH398" i="6"/>
  <c r="BG398" i="6"/>
  <c r="BE398" i="6"/>
  <c r="T398" i="6"/>
  <c r="R398" i="6"/>
  <c r="P398" i="6"/>
  <c r="J398" i="6"/>
  <c r="BF398" i="6" s="1"/>
  <c r="BK397" i="6"/>
  <c r="BI397" i="6"/>
  <c r="BH397" i="6"/>
  <c r="BG397" i="6"/>
  <c r="BF397" i="6"/>
  <c r="BE397" i="6"/>
  <c r="T397" i="6"/>
  <c r="R397" i="6"/>
  <c r="P397" i="6"/>
  <c r="J397" i="6"/>
  <c r="BK396" i="6"/>
  <c r="BI396" i="6"/>
  <c r="BH396" i="6"/>
  <c r="BG396" i="6"/>
  <c r="BE396" i="6"/>
  <c r="T396" i="6"/>
  <c r="R396" i="6"/>
  <c r="P396" i="6"/>
  <c r="J396" i="6"/>
  <c r="BF396" i="6" s="1"/>
  <c r="BK395" i="6"/>
  <c r="BI395" i="6"/>
  <c r="BH395" i="6"/>
  <c r="BG395" i="6"/>
  <c r="BE395" i="6"/>
  <c r="T395" i="6"/>
  <c r="R395" i="6"/>
  <c r="P395" i="6"/>
  <c r="J395" i="6"/>
  <c r="BF395" i="6" s="1"/>
  <c r="BK394" i="6"/>
  <c r="BI394" i="6"/>
  <c r="BH394" i="6"/>
  <c r="BG394" i="6"/>
  <c r="BE394" i="6"/>
  <c r="T394" i="6"/>
  <c r="R394" i="6"/>
  <c r="P394" i="6"/>
  <c r="J394" i="6"/>
  <c r="BF394" i="6" s="1"/>
  <c r="BK393" i="6"/>
  <c r="BI393" i="6"/>
  <c r="BH393" i="6"/>
  <c r="BG393" i="6"/>
  <c r="BE393" i="6"/>
  <c r="T393" i="6"/>
  <c r="R393" i="6"/>
  <c r="P393" i="6"/>
  <c r="J393" i="6"/>
  <c r="BF393" i="6" s="1"/>
  <c r="BK392" i="6"/>
  <c r="BK387" i="6" s="1"/>
  <c r="J387" i="6" s="1"/>
  <c r="J99" i="6" s="1"/>
  <c r="BI392" i="6"/>
  <c r="BH392" i="6"/>
  <c r="BG392" i="6"/>
  <c r="BE392" i="6"/>
  <c r="T392" i="6"/>
  <c r="R392" i="6"/>
  <c r="P392" i="6"/>
  <c r="J392" i="6"/>
  <c r="BF392" i="6" s="1"/>
  <c r="BK391" i="6"/>
  <c r="BI391" i="6"/>
  <c r="BH391" i="6"/>
  <c r="BG391" i="6"/>
  <c r="BE391" i="6"/>
  <c r="T391" i="6"/>
  <c r="R391" i="6"/>
  <c r="P391" i="6"/>
  <c r="J391" i="6"/>
  <c r="BF391" i="6" s="1"/>
  <c r="BK390" i="6"/>
  <c r="BI390" i="6"/>
  <c r="BH390" i="6"/>
  <c r="BG390" i="6"/>
  <c r="BE390" i="6"/>
  <c r="T390" i="6"/>
  <c r="R390" i="6"/>
  <c r="P390" i="6"/>
  <c r="J390" i="6"/>
  <c r="BF390" i="6" s="1"/>
  <c r="BK389" i="6"/>
  <c r="BI389" i="6"/>
  <c r="BH389" i="6"/>
  <c r="BG389" i="6"/>
  <c r="BE389" i="6"/>
  <c r="T389" i="6"/>
  <c r="R389" i="6"/>
  <c r="P389" i="6"/>
  <c r="J389" i="6"/>
  <c r="BF389" i="6" s="1"/>
  <c r="BK388" i="6"/>
  <c r="BI388" i="6"/>
  <c r="BH388" i="6"/>
  <c r="BG388" i="6"/>
  <c r="BF388" i="6"/>
  <c r="BE388" i="6"/>
  <c r="T388" i="6"/>
  <c r="R388" i="6"/>
  <c r="P388" i="6"/>
  <c r="P387" i="6" s="1"/>
  <c r="J388" i="6"/>
  <c r="T387" i="6"/>
  <c r="BK386" i="6"/>
  <c r="BI386" i="6"/>
  <c r="BH386" i="6"/>
  <c r="BG386" i="6"/>
  <c r="BE386" i="6"/>
  <c r="T386" i="6"/>
  <c r="R386" i="6"/>
  <c r="P386" i="6"/>
  <c r="J386" i="6"/>
  <c r="BF386" i="6" s="1"/>
  <c r="BK385" i="6"/>
  <c r="BI385" i="6"/>
  <c r="BH385" i="6"/>
  <c r="BG385" i="6"/>
  <c r="BF385" i="6"/>
  <c r="BE385" i="6"/>
  <c r="T385" i="6"/>
  <c r="R385" i="6"/>
  <c r="P385" i="6"/>
  <c r="J385" i="6"/>
  <c r="BK384" i="6"/>
  <c r="BI384" i="6"/>
  <c r="BH384" i="6"/>
  <c r="BG384" i="6"/>
  <c r="BE384" i="6"/>
  <c r="T384" i="6"/>
  <c r="R384" i="6"/>
  <c r="P384" i="6"/>
  <c r="J384" i="6"/>
  <c r="BF384" i="6" s="1"/>
  <c r="BK383" i="6"/>
  <c r="BI383" i="6"/>
  <c r="BH383" i="6"/>
  <c r="BG383" i="6"/>
  <c r="BE383" i="6"/>
  <c r="T383" i="6"/>
  <c r="R383" i="6"/>
  <c r="P383" i="6"/>
  <c r="J383" i="6"/>
  <c r="BF383" i="6" s="1"/>
  <c r="BK382" i="6"/>
  <c r="BI382" i="6"/>
  <c r="BH382" i="6"/>
  <c r="BG382" i="6"/>
  <c r="BF382" i="6"/>
  <c r="BE382" i="6"/>
  <c r="T382" i="6"/>
  <c r="R382" i="6"/>
  <c r="P382" i="6"/>
  <c r="J382" i="6"/>
  <c r="BK381" i="6"/>
  <c r="BI381" i="6"/>
  <c r="BH381" i="6"/>
  <c r="BG381" i="6"/>
  <c r="BE381" i="6"/>
  <c r="T381" i="6"/>
  <c r="R381" i="6"/>
  <c r="P381" i="6"/>
  <c r="J381" i="6"/>
  <c r="BF381" i="6" s="1"/>
  <c r="BK380" i="6"/>
  <c r="BI380" i="6"/>
  <c r="BH380" i="6"/>
  <c r="BG380" i="6"/>
  <c r="BE380" i="6"/>
  <c r="T380" i="6"/>
  <c r="R380" i="6"/>
  <c r="P380" i="6"/>
  <c r="J380" i="6"/>
  <c r="BF380" i="6" s="1"/>
  <c r="BK379" i="6"/>
  <c r="BI379" i="6"/>
  <c r="BH379" i="6"/>
  <c r="BG379" i="6"/>
  <c r="BF379" i="6"/>
  <c r="BE379" i="6"/>
  <c r="T379" i="6"/>
  <c r="R379" i="6"/>
  <c r="P379" i="6"/>
  <c r="J379" i="6"/>
  <c r="BK378" i="6"/>
  <c r="BI378" i="6"/>
  <c r="BH378" i="6"/>
  <c r="BG378" i="6"/>
  <c r="BE378" i="6"/>
  <c r="T378" i="6"/>
  <c r="R378" i="6"/>
  <c r="P378" i="6"/>
  <c r="J378" i="6"/>
  <c r="BF378" i="6" s="1"/>
  <c r="BK377" i="6"/>
  <c r="BI377" i="6"/>
  <c r="BH377" i="6"/>
  <c r="BG377" i="6"/>
  <c r="BE377" i="6"/>
  <c r="T377" i="6"/>
  <c r="R377" i="6"/>
  <c r="P377" i="6"/>
  <c r="J377" i="6"/>
  <c r="BF377" i="6" s="1"/>
  <c r="BK376" i="6"/>
  <c r="BI376" i="6"/>
  <c r="BH376" i="6"/>
  <c r="BG376" i="6"/>
  <c r="BF376" i="6"/>
  <c r="BE376" i="6"/>
  <c r="T376" i="6"/>
  <c r="R376" i="6"/>
  <c r="P376" i="6"/>
  <c r="J376" i="6"/>
  <c r="BK375" i="6"/>
  <c r="BI375" i="6"/>
  <c r="BH375" i="6"/>
  <c r="BG375" i="6"/>
  <c r="BE375" i="6"/>
  <c r="T375" i="6"/>
  <c r="R375" i="6"/>
  <c r="P375" i="6"/>
  <c r="J375" i="6"/>
  <c r="BF375" i="6" s="1"/>
  <c r="BK374" i="6"/>
  <c r="BI374" i="6"/>
  <c r="BH374" i="6"/>
  <c r="BG374" i="6"/>
  <c r="BE374" i="6"/>
  <c r="T374" i="6"/>
  <c r="R374" i="6"/>
  <c r="P374" i="6"/>
  <c r="J374" i="6"/>
  <c r="BF374" i="6" s="1"/>
  <c r="BK373" i="6"/>
  <c r="BI373" i="6"/>
  <c r="BH373" i="6"/>
  <c r="BG373" i="6"/>
  <c r="BF373" i="6"/>
  <c r="BE373" i="6"/>
  <c r="T373" i="6"/>
  <c r="R373" i="6"/>
  <c r="P373" i="6"/>
  <c r="J373" i="6"/>
  <c r="BK372" i="6"/>
  <c r="BI372" i="6"/>
  <c r="BH372" i="6"/>
  <c r="BG372" i="6"/>
  <c r="BE372" i="6"/>
  <c r="T372" i="6"/>
  <c r="R372" i="6"/>
  <c r="P372" i="6"/>
  <c r="J372" i="6"/>
  <c r="BF372" i="6" s="1"/>
  <c r="BK371" i="6"/>
  <c r="BI371" i="6"/>
  <c r="BH371" i="6"/>
  <c r="BG371" i="6"/>
  <c r="BF371" i="6"/>
  <c r="BE371" i="6"/>
  <c r="T371" i="6"/>
  <c r="R371" i="6"/>
  <c r="P371" i="6"/>
  <c r="J371" i="6"/>
  <c r="BK370" i="6"/>
  <c r="BI370" i="6"/>
  <c r="BH370" i="6"/>
  <c r="BG370" i="6"/>
  <c r="BF370" i="6"/>
  <c r="BE370" i="6"/>
  <c r="T370" i="6"/>
  <c r="R370" i="6"/>
  <c r="P370" i="6"/>
  <c r="J370" i="6"/>
  <c r="BK369" i="6"/>
  <c r="BI369" i="6"/>
  <c r="BH369" i="6"/>
  <c r="BG369" i="6"/>
  <c r="BE369" i="6"/>
  <c r="T369" i="6"/>
  <c r="R369" i="6"/>
  <c r="P369" i="6"/>
  <c r="J369" i="6"/>
  <c r="BF369" i="6" s="1"/>
  <c r="BK368" i="6"/>
  <c r="BI368" i="6"/>
  <c r="BH368" i="6"/>
  <c r="BG368" i="6"/>
  <c r="BE368" i="6"/>
  <c r="T368" i="6"/>
  <c r="R368" i="6"/>
  <c r="P368" i="6"/>
  <c r="J368" i="6"/>
  <c r="BF368" i="6" s="1"/>
  <c r="BK367" i="6"/>
  <c r="BI367" i="6"/>
  <c r="BH367" i="6"/>
  <c r="BG367" i="6"/>
  <c r="BF367" i="6"/>
  <c r="BE367" i="6"/>
  <c r="T367" i="6"/>
  <c r="R367" i="6"/>
  <c r="P367" i="6"/>
  <c r="J367" i="6"/>
  <c r="BK366" i="6"/>
  <c r="BI366" i="6"/>
  <c r="BH366" i="6"/>
  <c r="BG366" i="6"/>
  <c r="BE366" i="6"/>
  <c r="T366" i="6"/>
  <c r="R366" i="6"/>
  <c r="P366" i="6"/>
  <c r="J366" i="6"/>
  <c r="BF366" i="6" s="1"/>
  <c r="BK365" i="6"/>
  <c r="BI365" i="6"/>
  <c r="BH365" i="6"/>
  <c r="BG365" i="6"/>
  <c r="BE365" i="6"/>
  <c r="T365" i="6"/>
  <c r="R365" i="6"/>
  <c r="P365" i="6"/>
  <c r="J365" i="6"/>
  <c r="BF365" i="6" s="1"/>
  <c r="BK364" i="6"/>
  <c r="BI364" i="6"/>
  <c r="BH364" i="6"/>
  <c r="BG364" i="6"/>
  <c r="BF364" i="6"/>
  <c r="BE364" i="6"/>
  <c r="T364" i="6"/>
  <c r="R364" i="6"/>
  <c r="P364" i="6"/>
  <c r="J364" i="6"/>
  <c r="BK363" i="6"/>
  <c r="BI363" i="6"/>
  <c r="BH363" i="6"/>
  <c r="BG363" i="6"/>
  <c r="BE363" i="6"/>
  <c r="T363" i="6"/>
  <c r="R363" i="6"/>
  <c r="P363" i="6"/>
  <c r="J363" i="6"/>
  <c r="BF363" i="6" s="1"/>
  <c r="BK362" i="6"/>
  <c r="BI362" i="6"/>
  <c r="BH362" i="6"/>
  <c r="BG362" i="6"/>
  <c r="BE362" i="6"/>
  <c r="T362" i="6"/>
  <c r="R362" i="6"/>
  <c r="P362" i="6"/>
  <c r="J362" i="6"/>
  <c r="BF362" i="6" s="1"/>
  <c r="BK361" i="6"/>
  <c r="BI361" i="6"/>
  <c r="BH361" i="6"/>
  <c r="BG361" i="6"/>
  <c r="BF361" i="6"/>
  <c r="BE361" i="6"/>
  <c r="T361" i="6"/>
  <c r="R361" i="6"/>
  <c r="P361" i="6"/>
  <c r="J361" i="6"/>
  <c r="BK360" i="6"/>
  <c r="BI360" i="6"/>
  <c r="BH360" i="6"/>
  <c r="BG360" i="6"/>
  <c r="BE360" i="6"/>
  <c r="T360" i="6"/>
  <c r="R360" i="6"/>
  <c r="P360" i="6"/>
  <c r="J360" i="6"/>
  <c r="BF360" i="6" s="1"/>
  <c r="BK359" i="6"/>
  <c r="BI359" i="6"/>
  <c r="BH359" i="6"/>
  <c r="BG359" i="6"/>
  <c r="BE359" i="6"/>
  <c r="T359" i="6"/>
  <c r="R359" i="6"/>
  <c r="P359" i="6"/>
  <c r="J359" i="6"/>
  <c r="BF359" i="6" s="1"/>
  <c r="BK358" i="6"/>
  <c r="BI358" i="6"/>
  <c r="BH358" i="6"/>
  <c r="BG358" i="6"/>
  <c r="BF358" i="6"/>
  <c r="BE358" i="6"/>
  <c r="T358" i="6"/>
  <c r="R358" i="6"/>
  <c r="P358" i="6"/>
  <c r="J358" i="6"/>
  <c r="BK357" i="6"/>
  <c r="BI357" i="6"/>
  <c r="BH357" i="6"/>
  <c r="BG357" i="6"/>
  <c r="BE357" i="6"/>
  <c r="T357" i="6"/>
  <c r="R357" i="6"/>
  <c r="P357" i="6"/>
  <c r="J357" i="6"/>
  <c r="BF357" i="6" s="1"/>
  <c r="BK356" i="6"/>
  <c r="BI356" i="6"/>
  <c r="BH356" i="6"/>
  <c r="BG356" i="6"/>
  <c r="BE356" i="6"/>
  <c r="T356" i="6"/>
  <c r="R356" i="6"/>
  <c r="P356" i="6"/>
  <c r="J356" i="6"/>
  <c r="BF356" i="6" s="1"/>
  <c r="BK355" i="6"/>
  <c r="BI355" i="6"/>
  <c r="BH355" i="6"/>
  <c r="BG355" i="6"/>
  <c r="BF355" i="6"/>
  <c r="BE355" i="6"/>
  <c r="T355" i="6"/>
  <c r="R355" i="6"/>
  <c r="P355" i="6"/>
  <c r="J355" i="6"/>
  <c r="BK354" i="6"/>
  <c r="BI354" i="6"/>
  <c r="BH354" i="6"/>
  <c r="BG354" i="6"/>
  <c r="BE354" i="6"/>
  <c r="T354" i="6"/>
  <c r="R354" i="6"/>
  <c r="P354" i="6"/>
  <c r="J354" i="6"/>
  <c r="BF354" i="6" s="1"/>
  <c r="BK353" i="6"/>
  <c r="BI353" i="6"/>
  <c r="BH353" i="6"/>
  <c r="BG353" i="6"/>
  <c r="BF353" i="6"/>
  <c r="BE353" i="6"/>
  <c r="T353" i="6"/>
  <c r="R353" i="6"/>
  <c r="P353" i="6"/>
  <c r="J353" i="6"/>
  <c r="BK352" i="6"/>
  <c r="BI352" i="6"/>
  <c r="BH352" i="6"/>
  <c r="BG352" i="6"/>
  <c r="BF352" i="6"/>
  <c r="BE352" i="6"/>
  <c r="T352" i="6"/>
  <c r="R352" i="6"/>
  <c r="P352" i="6"/>
  <c r="J352" i="6"/>
  <c r="BK351" i="6"/>
  <c r="BI351" i="6"/>
  <c r="BH351" i="6"/>
  <c r="BG351" i="6"/>
  <c r="BE351" i="6"/>
  <c r="T351" i="6"/>
  <c r="R351" i="6"/>
  <c r="P351" i="6"/>
  <c r="J351" i="6"/>
  <c r="BF351" i="6" s="1"/>
  <c r="BK350" i="6"/>
  <c r="BI350" i="6"/>
  <c r="BH350" i="6"/>
  <c r="BG350" i="6"/>
  <c r="BF350" i="6"/>
  <c r="BE350" i="6"/>
  <c r="T350" i="6"/>
  <c r="R350" i="6"/>
  <c r="P350" i="6"/>
  <c r="J350" i="6"/>
  <c r="BK349" i="6"/>
  <c r="BI349" i="6"/>
  <c r="BH349" i="6"/>
  <c r="BG349" i="6"/>
  <c r="BF349" i="6"/>
  <c r="BE349" i="6"/>
  <c r="T349" i="6"/>
  <c r="R349" i="6"/>
  <c r="P349" i="6"/>
  <c r="J349" i="6"/>
  <c r="BK348" i="6"/>
  <c r="BI348" i="6"/>
  <c r="BH348" i="6"/>
  <c r="BG348" i="6"/>
  <c r="BE348" i="6"/>
  <c r="T348" i="6"/>
  <c r="R348" i="6"/>
  <c r="P348" i="6"/>
  <c r="J348" i="6"/>
  <c r="BF348" i="6" s="1"/>
  <c r="BK347" i="6"/>
  <c r="BI347" i="6"/>
  <c r="BH347" i="6"/>
  <c r="BG347" i="6"/>
  <c r="BF347" i="6"/>
  <c r="BE347" i="6"/>
  <c r="T347" i="6"/>
  <c r="R347" i="6"/>
  <c r="P347" i="6"/>
  <c r="J347" i="6"/>
  <c r="BK346" i="6"/>
  <c r="BI346" i="6"/>
  <c r="BH346" i="6"/>
  <c r="BG346" i="6"/>
  <c r="BF346" i="6"/>
  <c r="BE346" i="6"/>
  <c r="T346" i="6"/>
  <c r="R346" i="6"/>
  <c r="P346" i="6"/>
  <c r="J346" i="6"/>
  <c r="BK345" i="6"/>
  <c r="BI345" i="6"/>
  <c r="BH345" i="6"/>
  <c r="BG345" i="6"/>
  <c r="BE345" i="6"/>
  <c r="T345" i="6"/>
  <c r="R345" i="6"/>
  <c r="P345" i="6"/>
  <c r="J345" i="6"/>
  <c r="BF345" i="6" s="1"/>
  <c r="BK344" i="6"/>
  <c r="BI344" i="6"/>
  <c r="BH344" i="6"/>
  <c r="BG344" i="6"/>
  <c r="BE344" i="6"/>
  <c r="T344" i="6"/>
  <c r="R344" i="6"/>
  <c r="P344" i="6"/>
  <c r="J344" i="6"/>
  <c r="BF344" i="6" s="1"/>
  <c r="BK343" i="6"/>
  <c r="BI343" i="6"/>
  <c r="BH343" i="6"/>
  <c r="BG343" i="6"/>
  <c r="BF343" i="6"/>
  <c r="BE343" i="6"/>
  <c r="T343" i="6"/>
  <c r="R343" i="6"/>
  <c r="P343" i="6"/>
  <c r="J343" i="6"/>
  <c r="BK342" i="6"/>
  <c r="BI342" i="6"/>
  <c r="BH342" i="6"/>
  <c r="BG342" i="6"/>
  <c r="BE342" i="6"/>
  <c r="T342" i="6"/>
  <c r="R342" i="6"/>
  <c r="P342" i="6"/>
  <c r="J342" i="6"/>
  <c r="BF342" i="6" s="1"/>
  <c r="BK341" i="6"/>
  <c r="BI341" i="6"/>
  <c r="BH341" i="6"/>
  <c r="BG341" i="6"/>
  <c r="BE341" i="6"/>
  <c r="T341" i="6"/>
  <c r="R341" i="6"/>
  <c r="P341" i="6"/>
  <c r="J341" i="6"/>
  <c r="BF341" i="6" s="1"/>
  <c r="BK340" i="6"/>
  <c r="BI340" i="6"/>
  <c r="BH340" i="6"/>
  <c r="BG340" i="6"/>
  <c r="BF340" i="6"/>
  <c r="BE340" i="6"/>
  <c r="T340" i="6"/>
  <c r="R340" i="6"/>
  <c r="P340" i="6"/>
  <c r="J340" i="6"/>
  <c r="BK339" i="6"/>
  <c r="BI339" i="6"/>
  <c r="BH339" i="6"/>
  <c r="BG339" i="6"/>
  <c r="BE339" i="6"/>
  <c r="T339" i="6"/>
  <c r="R339" i="6"/>
  <c r="P339" i="6"/>
  <c r="J339" i="6"/>
  <c r="BF339" i="6" s="1"/>
  <c r="BK338" i="6"/>
  <c r="BI338" i="6"/>
  <c r="BH338" i="6"/>
  <c r="BG338" i="6"/>
  <c r="BE338" i="6"/>
  <c r="T338" i="6"/>
  <c r="R338" i="6"/>
  <c r="P338" i="6"/>
  <c r="J338" i="6"/>
  <c r="BF338" i="6" s="1"/>
  <c r="BK337" i="6"/>
  <c r="BI337" i="6"/>
  <c r="BH337" i="6"/>
  <c r="BG337" i="6"/>
  <c r="BF337" i="6"/>
  <c r="BE337" i="6"/>
  <c r="T337" i="6"/>
  <c r="R337" i="6"/>
  <c r="P337" i="6"/>
  <c r="J337" i="6"/>
  <c r="BK336" i="6"/>
  <c r="BI336" i="6"/>
  <c r="BH336" i="6"/>
  <c r="BG336" i="6"/>
  <c r="BE336" i="6"/>
  <c r="T336" i="6"/>
  <c r="R336" i="6"/>
  <c r="P336" i="6"/>
  <c r="J336" i="6"/>
  <c r="BF336" i="6" s="1"/>
  <c r="BK335" i="6"/>
  <c r="BI335" i="6"/>
  <c r="BH335" i="6"/>
  <c r="BG335" i="6"/>
  <c r="BE335" i="6"/>
  <c r="T335" i="6"/>
  <c r="R335" i="6"/>
  <c r="P335" i="6"/>
  <c r="J335" i="6"/>
  <c r="BF335" i="6" s="1"/>
  <c r="BK334" i="6"/>
  <c r="BI334" i="6"/>
  <c r="BH334" i="6"/>
  <c r="BG334" i="6"/>
  <c r="BF334" i="6"/>
  <c r="BE334" i="6"/>
  <c r="T334" i="6"/>
  <c r="R334" i="6"/>
  <c r="P334" i="6"/>
  <c r="J334" i="6"/>
  <c r="BK333" i="6"/>
  <c r="BI333" i="6"/>
  <c r="BH333" i="6"/>
  <c r="BG333" i="6"/>
  <c r="BE333" i="6"/>
  <c r="T333" i="6"/>
  <c r="R333" i="6"/>
  <c r="P333" i="6"/>
  <c r="J333" i="6"/>
  <c r="BF333" i="6" s="1"/>
  <c r="BK332" i="6"/>
  <c r="BI332" i="6"/>
  <c r="BH332" i="6"/>
  <c r="BG332" i="6"/>
  <c r="BE332" i="6"/>
  <c r="T332" i="6"/>
  <c r="R332" i="6"/>
  <c r="P332" i="6"/>
  <c r="J332" i="6"/>
  <c r="BF332" i="6" s="1"/>
  <c r="BK331" i="6"/>
  <c r="BI331" i="6"/>
  <c r="BH331" i="6"/>
  <c r="BG331" i="6"/>
  <c r="BF331" i="6"/>
  <c r="BE331" i="6"/>
  <c r="T331" i="6"/>
  <c r="R331" i="6"/>
  <c r="P331" i="6"/>
  <c r="J331" i="6"/>
  <c r="BK330" i="6"/>
  <c r="BI330" i="6"/>
  <c r="BH330" i="6"/>
  <c r="BG330" i="6"/>
  <c r="BE330" i="6"/>
  <c r="T330" i="6"/>
  <c r="R330" i="6"/>
  <c r="P330" i="6"/>
  <c r="J330" i="6"/>
  <c r="BF330" i="6" s="1"/>
  <c r="BK329" i="6"/>
  <c r="BI329" i="6"/>
  <c r="BH329" i="6"/>
  <c r="BG329" i="6"/>
  <c r="BE329" i="6"/>
  <c r="T329" i="6"/>
  <c r="R329" i="6"/>
  <c r="P329" i="6"/>
  <c r="J329" i="6"/>
  <c r="BF329" i="6" s="1"/>
  <c r="BK328" i="6"/>
  <c r="BI328" i="6"/>
  <c r="BH328" i="6"/>
  <c r="BG328" i="6"/>
  <c r="BF328" i="6"/>
  <c r="BE328" i="6"/>
  <c r="T328" i="6"/>
  <c r="R328" i="6"/>
  <c r="P328" i="6"/>
  <c r="J328" i="6"/>
  <c r="BK327" i="6"/>
  <c r="BI327" i="6"/>
  <c r="BH327" i="6"/>
  <c r="BG327" i="6"/>
  <c r="BE327" i="6"/>
  <c r="T327" i="6"/>
  <c r="R327" i="6"/>
  <c r="P327" i="6"/>
  <c r="J327" i="6"/>
  <c r="BF327" i="6" s="1"/>
  <c r="BK326" i="6"/>
  <c r="BI326" i="6"/>
  <c r="BH326" i="6"/>
  <c r="BG326" i="6"/>
  <c r="BF326" i="6"/>
  <c r="BE326" i="6"/>
  <c r="T326" i="6"/>
  <c r="R326" i="6"/>
  <c r="P326" i="6"/>
  <c r="J326" i="6"/>
  <c r="BK325" i="6"/>
  <c r="BI325" i="6"/>
  <c r="BH325" i="6"/>
  <c r="BG325" i="6"/>
  <c r="BE325" i="6"/>
  <c r="T325" i="6"/>
  <c r="R325" i="6"/>
  <c r="P325" i="6"/>
  <c r="J325" i="6"/>
  <c r="BF325" i="6" s="1"/>
  <c r="BK324" i="6"/>
  <c r="BI324" i="6"/>
  <c r="BH324" i="6"/>
  <c r="BG324" i="6"/>
  <c r="BE324" i="6"/>
  <c r="T324" i="6"/>
  <c r="R324" i="6"/>
  <c r="P324" i="6"/>
  <c r="J324" i="6"/>
  <c r="BF324" i="6" s="1"/>
  <c r="BK323" i="6"/>
  <c r="BI323" i="6"/>
  <c r="BH323" i="6"/>
  <c r="BG323" i="6"/>
  <c r="BF323" i="6"/>
  <c r="BE323" i="6"/>
  <c r="T323" i="6"/>
  <c r="R323" i="6"/>
  <c r="P323" i="6"/>
  <c r="J323" i="6"/>
  <c r="BK322" i="6"/>
  <c r="BI322" i="6"/>
  <c r="BH322" i="6"/>
  <c r="BG322" i="6"/>
  <c r="BE322" i="6"/>
  <c r="T322" i="6"/>
  <c r="R322" i="6"/>
  <c r="P322" i="6"/>
  <c r="J322" i="6"/>
  <c r="BF322" i="6" s="1"/>
  <c r="BK321" i="6"/>
  <c r="BI321" i="6"/>
  <c r="BH321" i="6"/>
  <c r="BG321" i="6"/>
  <c r="BE321" i="6"/>
  <c r="T321" i="6"/>
  <c r="R321" i="6"/>
  <c r="P321" i="6"/>
  <c r="J321" i="6"/>
  <c r="BF321" i="6" s="1"/>
  <c r="BK320" i="6"/>
  <c r="BI320" i="6"/>
  <c r="BH320" i="6"/>
  <c r="BG320" i="6"/>
  <c r="BE320" i="6"/>
  <c r="T320" i="6"/>
  <c r="R320" i="6"/>
  <c r="P320" i="6"/>
  <c r="J320" i="6"/>
  <c r="BF320" i="6" s="1"/>
  <c r="BK319" i="6"/>
  <c r="BI319" i="6"/>
  <c r="BH319" i="6"/>
  <c r="BG319" i="6"/>
  <c r="BE319" i="6"/>
  <c r="T319" i="6"/>
  <c r="R319" i="6"/>
  <c r="P319" i="6"/>
  <c r="J319" i="6"/>
  <c r="BF319" i="6" s="1"/>
  <c r="BK318" i="6"/>
  <c r="BI318" i="6"/>
  <c r="BH318" i="6"/>
  <c r="BG318" i="6"/>
  <c r="BF318" i="6"/>
  <c r="BE318" i="6"/>
  <c r="T318" i="6"/>
  <c r="R318" i="6"/>
  <c r="P318" i="6"/>
  <c r="J318" i="6"/>
  <c r="BK317" i="6"/>
  <c r="BI317" i="6"/>
  <c r="BH317" i="6"/>
  <c r="BG317" i="6"/>
  <c r="BE317" i="6"/>
  <c r="T317" i="6"/>
  <c r="R317" i="6"/>
  <c r="P317" i="6"/>
  <c r="J317" i="6"/>
  <c r="BF317" i="6" s="1"/>
  <c r="BK316" i="6"/>
  <c r="BI316" i="6"/>
  <c r="BH316" i="6"/>
  <c r="BG316" i="6"/>
  <c r="BF316" i="6"/>
  <c r="BE316" i="6"/>
  <c r="T316" i="6"/>
  <c r="R316" i="6"/>
  <c r="P316" i="6"/>
  <c r="J316" i="6"/>
  <c r="BK315" i="6"/>
  <c r="BI315" i="6"/>
  <c r="BH315" i="6"/>
  <c r="BG315" i="6"/>
  <c r="BE315" i="6"/>
  <c r="T315" i="6"/>
  <c r="R315" i="6"/>
  <c r="P315" i="6"/>
  <c r="J315" i="6"/>
  <c r="BF315" i="6" s="1"/>
  <c r="BK314" i="6"/>
  <c r="BI314" i="6"/>
  <c r="BH314" i="6"/>
  <c r="BG314" i="6"/>
  <c r="BE314" i="6"/>
  <c r="T314" i="6"/>
  <c r="R314" i="6"/>
  <c r="P314" i="6"/>
  <c r="J314" i="6"/>
  <c r="BF314" i="6" s="1"/>
  <c r="BK313" i="6"/>
  <c r="BI313" i="6"/>
  <c r="BH313" i="6"/>
  <c r="BG313" i="6"/>
  <c r="BE313" i="6"/>
  <c r="T313" i="6"/>
  <c r="R313" i="6"/>
  <c r="P313" i="6"/>
  <c r="J313" i="6"/>
  <c r="BF313" i="6" s="1"/>
  <c r="BK312" i="6"/>
  <c r="BI312" i="6"/>
  <c r="BH312" i="6"/>
  <c r="BG312" i="6"/>
  <c r="BF312" i="6"/>
  <c r="BE312" i="6"/>
  <c r="T312" i="6"/>
  <c r="R312" i="6"/>
  <c r="P312" i="6"/>
  <c r="J312" i="6"/>
  <c r="BK311" i="6"/>
  <c r="BI311" i="6"/>
  <c r="BH311" i="6"/>
  <c r="BG311" i="6"/>
  <c r="BF311" i="6"/>
  <c r="BE311" i="6"/>
  <c r="T311" i="6"/>
  <c r="R311" i="6"/>
  <c r="P311" i="6"/>
  <c r="J311" i="6"/>
  <c r="BK310" i="6"/>
  <c r="BI310" i="6"/>
  <c r="BH310" i="6"/>
  <c r="BG310" i="6"/>
  <c r="BE310" i="6"/>
  <c r="T310" i="6"/>
  <c r="R310" i="6"/>
  <c r="P310" i="6"/>
  <c r="J310" i="6"/>
  <c r="BF310" i="6" s="1"/>
  <c r="BK309" i="6"/>
  <c r="BI309" i="6"/>
  <c r="BH309" i="6"/>
  <c r="BG309" i="6"/>
  <c r="BE309" i="6"/>
  <c r="T309" i="6"/>
  <c r="R309" i="6"/>
  <c r="P309" i="6"/>
  <c r="J309" i="6"/>
  <c r="BF309" i="6" s="1"/>
  <c r="BK308" i="6"/>
  <c r="BI308" i="6"/>
  <c r="BH308" i="6"/>
  <c r="BG308" i="6"/>
  <c r="BF308" i="6"/>
  <c r="BE308" i="6"/>
  <c r="T308" i="6"/>
  <c r="R308" i="6"/>
  <c r="P308" i="6"/>
  <c r="J308" i="6"/>
  <c r="BK307" i="6"/>
  <c r="BI307" i="6"/>
  <c r="BH307" i="6"/>
  <c r="BG307" i="6"/>
  <c r="BE307" i="6"/>
  <c r="T307" i="6"/>
  <c r="R307" i="6"/>
  <c r="P307" i="6"/>
  <c r="J307" i="6"/>
  <c r="BF307" i="6" s="1"/>
  <c r="BK306" i="6"/>
  <c r="BI306" i="6"/>
  <c r="BH306" i="6"/>
  <c r="BG306" i="6"/>
  <c r="BF306" i="6"/>
  <c r="BE306" i="6"/>
  <c r="T306" i="6"/>
  <c r="R306" i="6"/>
  <c r="P306" i="6"/>
  <c r="J306" i="6"/>
  <c r="BK305" i="6"/>
  <c r="BI305" i="6"/>
  <c r="BH305" i="6"/>
  <c r="BG305" i="6"/>
  <c r="BF305" i="6"/>
  <c r="BE305" i="6"/>
  <c r="T305" i="6"/>
  <c r="R305" i="6"/>
  <c r="P305" i="6"/>
  <c r="J305" i="6"/>
  <c r="BK304" i="6"/>
  <c r="BI304" i="6"/>
  <c r="BH304" i="6"/>
  <c r="BG304" i="6"/>
  <c r="BE304" i="6"/>
  <c r="T304" i="6"/>
  <c r="R304" i="6"/>
  <c r="P304" i="6"/>
  <c r="J304" i="6"/>
  <c r="BF304" i="6" s="1"/>
  <c r="BK303" i="6"/>
  <c r="BI303" i="6"/>
  <c r="BH303" i="6"/>
  <c r="BG303" i="6"/>
  <c r="BE303" i="6"/>
  <c r="T303" i="6"/>
  <c r="R303" i="6"/>
  <c r="P303" i="6"/>
  <c r="J303" i="6"/>
  <c r="BF303" i="6" s="1"/>
  <c r="BK302" i="6"/>
  <c r="BI302" i="6"/>
  <c r="BH302" i="6"/>
  <c r="BG302" i="6"/>
  <c r="BF302" i="6"/>
  <c r="BE302" i="6"/>
  <c r="T302" i="6"/>
  <c r="R302" i="6"/>
  <c r="P302" i="6"/>
  <c r="J302" i="6"/>
  <c r="BK301" i="6"/>
  <c r="BI301" i="6"/>
  <c r="BH301" i="6"/>
  <c r="BG301" i="6"/>
  <c r="BE301" i="6"/>
  <c r="T301" i="6"/>
  <c r="R301" i="6"/>
  <c r="P301" i="6"/>
  <c r="J301" i="6"/>
  <c r="BF301" i="6" s="1"/>
  <c r="BK300" i="6"/>
  <c r="BI300" i="6"/>
  <c r="BH300" i="6"/>
  <c r="BG300" i="6"/>
  <c r="BE300" i="6"/>
  <c r="T300" i="6"/>
  <c r="R300" i="6"/>
  <c r="P300" i="6"/>
  <c r="J300" i="6"/>
  <c r="BF300" i="6" s="1"/>
  <c r="BK299" i="6"/>
  <c r="BI299" i="6"/>
  <c r="BH299" i="6"/>
  <c r="BG299" i="6"/>
  <c r="BF299" i="6"/>
  <c r="BE299" i="6"/>
  <c r="T299" i="6"/>
  <c r="R299" i="6"/>
  <c r="P299" i="6"/>
  <c r="J299" i="6"/>
  <c r="BK298" i="6"/>
  <c r="BI298" i="6"/>
  <c r="BH298" i="6"/>
  <c r="BG298" i="6"/>
  <c r="BE298" i="6"/>
  <c r="T298" i="6"/>
  <c r="R298" i="6"/>
  <c r="P298" i="6"/>
  <c r="J298" i="6"/>
  <c r="BF298" i="6" s="1"/>
  <c r="BK297" i="6"/>
  <c r="BI297" i="6"/>
  <c r="BH297" i="6"/>
  <c r="BG297" i="6"/>
  <c r="BE297" i="6"/>
  <c r="T297" i="6"/>
  <c r="R297" i="6"/>
  <c r="P297" i="6"/>
  <c r="J297" i="6"/>
  <c r="BF297" i="6" s="1"/>
  <c r="BK296" i="6"/>
  <c r="BI296" i="6"/>
  <c r="BH296" i="6"/>
  <c r="BG296" i="6"/>
  <c r="BF296" i="6"/>
  <c r="BE296" i="6"/>
  <c r="T296" i="6"/>
  <c r="R296" i="6"/>
  <c r="P296" i="6"/>
  <c r="J296" i="6"/>
  <c r="BK295" i="6"/>
  <c r="BI295" i="6"/>
  <c r="BH295" i="6"/>
  <c r="BG295" i="6"/>
  <c r="BE295" i="6"/>
  <c r="T295" i="6"/>
  <c r="R295" i="6"/>
  <c r="P295" i="6"/>
  <c r="J295" i="6"/>
  <c r="BF295" i="6" s="1"/>
  <c r="BK294" i="6"/>
  <c r="BI294" i="6"/>
  <c r="BH294" i="6"/>
  <c r="BG294" i="6"/>
  <c r="BE294" i="6"/>
  <c r="T294" i="6"/>
  <c r="R294" i="6"/>
  <c r="P294" i="6"/>
  <c r="J294" i="6"/>
  <c r="BF294" i="6" s="1"/>
  <c r="BK293" i="6"/>
  <c r="BI293" i="6"/>
  <c r="BH293" i="6"/>
  <c r="BG293" i="6"/>
  <c r="BF293" i="6"/>
  <c r="BE293" i="6"/>
  <c r="T293" i="6"/>
  <c r="R293" i="6"/>
  <c r="P293" i="6"/>
  <c r="J293" i="6"/>
  <c r="BK292" i="6"/>
  <c r="BI292" i="6"/>
  <c r="BH292" i="6"/>
  <c r="BG292" i="6"/>
  <c r="BE292" i="6"/>
  <c r="T292" i="6"/>
  <c r="R292" i="6"/>
  <c r="P292" i="6"/>
  <c r="J292" i="6"/>
  <c r="BF292" i="6" s="1"/>
  <c r="BK291" i="6"/>
  <c r="BI291" i="6"/>
  <c r="BH291" i="6"/>
  <c r="BG291" i="6"/>
  <c r="BE291" i="6"/>
  <c r="T291" i="6"/>
  <c r="R291" i="6"/>
  <c r="P291" i="6"/>
  <c r="J291" i="6"/>
  <c r="BF291" i="6" s="1"/>
  <c r="BK290" i="6"/>
  <c r="BI290" i="6"/>
  <c r="BH290" i="6"/>
  <c r="BG290" i="6"/>
  <c r="BE290" i="6"/>
  <c r="T290" i="6"/>
  <c r="R290" i="6"/>
  <c r="P290" i="6"/>
  <c r="J290" i="6"/>
  <c r="BF290" i="6" s="1"/>
  <c r="BK289" i="6"/>
  <c r="BI289" i="6"/>
  <c r="BH289" i="6"/>
  <c r="BG289" i="6"/>
  <c r="BE289" i="6"/>
  <c r="T289" i="6"/>
  <c r="R289" i="6"/>
  <c r="P289" i="6"/>
  <c r="J289" i="6"/>
  <c r="BF289" i="6" s="1"/>
  <c r="BK288" i="6"/>
  <c r="BI288" i="6"/>
  <c r="BH288" i="6"/>
  <c r="BG288" i="6"/>
  <c r="BE288" i="6"/>
  <c r="T288" i="6"/>
  <c r="R288" i="6"/>
  <c r="P288" i="6"/>
  <c r="J288" i="6"/>
  <c r="BF288" i="6" s="1"/>
  <c r="BK287" i="6"/>
  <c r="BI287" i="6"/>
  <c r="BH287" i="6"/>
  <c r="BG287" i="6"/>
  <c r="BF287" i="6"/>
  <c r="BE287" i="6"/>
  <c r="T287" i="6"/>
  <c r="R287" i="6"/>
  <c r="P287" i="6"/>
  <c r="J287" i="6"/>
  <c r="BK286" i="6"/>
  <c r="BI286" i="6"/>
  <c r="BH286" i="6"/>
  <c r="BG286" i="6"/>
  <c r="BE286" i="6"/>
  <c r="T286" i="6"/>
  <c r="R286" i="6"/>
  <c r="P286" i="6"/>
  <c r="J286" i="6"/>
  <c r="BF286" i="6" s="1"/>
  <c r="BK285" i="6"/>
  <c r="BI285" i="6"/>
  <c r="BH285" i="6"/>
  <c r="BG285" i="6"/>
  <c r="BE285" i="6"/>
  <c r="T285" i="6"/>
  <c r="R285" i="6"/>
  <c r="P285" i="6"/>
  <c r="J285" i="6"/>
  <c r="BF285" i="6" s="1"/>
  <c r="BK284" i="6"/>
  <c r="BI284" i="6"/>
  <c r="BH284" i="6"/>
  <c r="BG284" i="6"/>
  <c r="BE284" i="6"/>
  <c r="T284" i="6"/>
  <c r="R284" i="6"/>
  <c r="P284" i="6"/>
  <c r="J284" i="6"/>
  <c r="BF284" i="6" s="1"/>
  <c r="BK283" i="6"/>
  <c r="BI283" i="6"/>
  <c r="BH283" i="6"/>
  <c r="BG283" i="6"/>
  <c r="BF283" i="6"/>
  <c r="BE283" i="6"/>
  <c r="T283" i="6"/>
  <c r="R283" i="6"/>
  <c r="P283" i="6"/>
  <c r="J283" i="6"/>
  <c r="BK282" i="6"/>
  <c r="BI282" i="6"/>
  <c r="BH282" i="6"/>
  <c r="BG282" i="6"/>
  <c r="BE282" i="6"/>
  <c r="T282" i="6"/>
  <c r="R282" i="6"/>
  <c r="P282" i="6"/>
  <c r="J282" i="6"/>
  <c r="BF282" i="6" s="1"/>
  <c r="BK281" i="6"/>
  <c r="BI281" i="6"/>
  <c r="BH281" i="6"/>
  <c r="BG281" i="6"/>
  <c r="BE281" i="6"/>
  <c r="T281" i="6"/>
  <c r="R281" i="6"/>
  <c r="P281" i="6"/>
  <c r="J281" i="6"/>
  <c r="BF281" i="6" s="1"/>
  <c r="BK280" i="6"/>
  <c r="BI280" i="6"/>
  <c r="BH280" i="6"/>
  <c r="BG280" i="6"/>
  <c r="BF280" i="6"/>
  <c r="BE280" i="6"/>
  <c r="T280" i="6"/>
  <c r="R280" i="6"/>
  <c r="P280" i="6"/>
  <c r="J280" i="6"/>
  <c r="BK279" i="6"/>
  <c r="BI279" i="6"/>
  <c r="BH279" i="6"/>
  <c r="BG279" i="6"/>
  <c r="BE279" i="6"/>
  <c r="T279" i="6"/>
  <c r="R279" i="6"/>
  <c r="P279" i="6"/>
  <c r="J279" i="6"/>
  <c r="BF279" i="6" s="1"/>
  <c r="BK278" i="6"/>
  <c r="BI278" i="6"/>
  <c r="BH278" i="6"/>
  <c r="BG278" i="6"/>
  <c r="BF278" i="6"/>
  <c r="BE278" i="6"/>
  <c r="T278" i="6"/>
  <c r="R278" i="6"/>
  <c r="P278" i="6"/>
  <c r="J278" i="6"/>
  <c r="BK277" i="6"/>
  <c r="BI277" i="6"/>
  <c r="BH277" i="6"/>
  <c r="BG277" i="6"/>
  <c r="BE277" i="6"/>
  <c r="T277" i="6"/>
  <c r="R277" i="6"/>
  <c r="P277" i="6"/>
  <c r="J277" i="6"/>
  <c r="BF277" i="6" s="1"/>
  <c r="BK276" i="6"/>
  <c r="BI276" i="6"/>
  <c r="BH276" i="6"/>
  <c r="BG276" i="6"/>
  <c r="BE276" i="6"/>
  <c r="T276" i="6"/>
  <c r="R276" i="6"/>
  <c r="P276" i="6"/>
  <c r="J276" i="6"/>
  <c r="BF276" i="6" s="1"/>
  <c r="BK275" i="6"/>
  <c r="BI275" i="6"/>
  <c r="BH275" i="6"/>
  <c r="BG275" i="6"/>
  <c r="BE275" i="6"/>
  <c r="T275" i="6"/>
  <c r="R275" i="6"/>
  <c r="P275" i="6"/>
  <c r="J275" i="6"/>
  <c r="BF275" i="6" s="1"/>
  <c r="BK274" i="6"/>
  <c r="BI274" i="6"/>
  <c r="BH274" i="6"/>
  <c r="BG274" i="6"/>
  <c r="BE274" i="6"/>
  <c r="T274" i="6"/>
  <c r="R274" i="6"/>
  <c r="P274" i="6"/>
  <c r="J274" i="6"/>
  <c r="BF274" i="6" s="1"/>
  <c r="BK273" i="6"/>
  <c r="BI273" i="6"/>
  <c r="BH273" i="6"/>
  <c r="BG273" i="6"/>
  <c r="BF273" i="6"/>
  <c r="BE273" i="6"/>
  <c r="T273" i="6"/>
  <c r="R273" i="6"/>
  <c r="P273" i="6"/>
  <c r="J273" i="6"/>
  <c r="BK272" i="6"/>
  <c r="BI272" i="6"/>
  <c r="BH272" i="6"/>
  <c r="BG272" i="6"/>
  <c r="BE272" i="6"/>
  <c r="T272" i="6"/>
  <c r="R272" i="6"/>
  <c r="P272" i="6"/>
  <c r="J272" i="6"/>
  <c r="BF272" i="6" s="1"/>
  <c r="BK271" i="6"/>
  <c r="BI271" i="6"/>
  <c r="BH271" i="6"/>
  <c r="BG271" i="6"/>
  <c r="BE271" i="6"/>
  <c r="T271" i="6"/>
  <c r="R271" i="6"/>
  <c r="P271" i="6"/>
  <c r="J271" i="6"/>
  <c r="BF271" i="6" s="1"/>
  <c r="BK270" i="6"/>
  <c r="BI270" i="6"/>
  <c r="BH270" i="6"/>
  <c r="BG270" i="6"/>
  <c r="BF270" i="6"/>
  <c r="BE270" i="6"/>
  <c r="T270" i="6"/>
  <c r="R270" i="6"/>
  <c r="P270" i="6"/>
  <c r="J270" i="6"/>
  <c r="BK269" i="6"/>
  <c r="BI269" i="6"/>
  <c r="BH269" i="6"/>
  <c r="BG269" i="6"/>
  <c r="BE269" i="6"/>
  <c r="T269" i="6"/>
  <c r="R269" i="6"/>
  <c r="P269" i="6"/>
  <c r="J269" i="6"/>
  <c r="BF269" i="6" s="1"/>
  <c r="BK268" i="6"/>
  <c r="BI268" i="6"/>
  <c r="BH268" i="6"/>
  <c r="BG268" i="6"/>
  <c r="BE268" i="6"/>
  <c r="T268" i="6"/>
  <c r="R268" i="6"/>
  <c r="P268" i="6"/>
  <c r="J268" i="6"/>
  <c r="BF268" i="6" s="1"/>
  <c r="BK267" i="6"/>
  <c r="BI267" i="6"/>
  <c r="BH267" i="6"/>
  <c r="BG267" i="6"/>
  <c r="BF267" i="6"/>
  <c r="BE267" i="6"/>
  <c r="T267" i="6"/>
  <c r="R267" i="6"/>
  <c r="P267" i="6"/>
  <c r="J267" i="6"/>
  <c r="BK266" i="6"/>
  <c r="BI266" i="6"/>
  <c r="BH266" i="6"/>
  <c r="BG266" i="6"/>
  <c r="BE266" i="6"/>
  <c r="T266" i="6"/>
  <c r="R266" i="6"/>
  <c r="P266" i="6"/>
  <c r="J266" i="6"/>
  <c r="BF266" i="6" s="1"/>
  <c r="BK265" i="6"/>
  <c r="BI265" i="6"/>
  <c r="BH265" i="6"/>
  <c r="BG265" i="6"/>
  <c r="BE265" i="6"/>
  <c r="T265" i="6"/>
  <c r="R265" i="6"/>
  <c r="P265" i="6"/>
  <c r="J265" i="6"/>
  <c r="BF265" i="6" s="1"/>
  <c r="BK264" i="6"/>
  <c r="BI264" i="6"/>
  <c r="BH264" i="6"/>
  <c r="BG264" i="6"/>
  <c r="BF264" i="6"/>
  <c r="BE264" i="6"/>
  <c r="T264" i="6"/>
  <c r="R264" i="6"/>
  <c r="P264" i="6"/>
  <c r="J264" i="6"/>
  <c r="BK263" i="6"/>
  <c r="BI263" i="6"/>
  <c r="BH263" i="6"/>
  <c r="BG263" i="6"/>
  <c r="BE263" i="6"/>
  <c r="T263" i="6"/>
  <c r="R263" i="6"/>
  <c r="P263" i="6"/>
  <c r="J263" i="6"/>
  <c r="BF263" i="6" s="1"/>
  <c r="BK262" i="6"/>
  <c r="BI262" i="6"/>
  <c r="BH262" i="6"/>
  <c r="BG262" i="6"/>
  <c r="BE262" i="6"/>
  <c r="T262" i="6"/>
  <c r="R262" i="6"/>
  <c r="P262" i="6"/>
  <c r="J262" i="6"/>
  <c r="BF262" i="6" s="1"/>
  <c r="BK261" i="6"/>
  <c r="BI261" i="6"/>
  <c r="BH261" i="6"/>
  <c r="BG261" i="6"/>
  <c r="BF261" i="6"/>
  <c r="BE261" i="6"/>
  <c r="T261" i="6"/>
  <c r="R261" i="6"/>
  <c r="P261" i="6"/>
  <c r="J261" i="6"/>
  <c r="BK260" i="6"/>
  <c r="BI260" i="6"/>
  <c r="BH260" i="6"/>
  <c r="BG260" i="6"/>
  <c r="BF260" i="6"/>
  <c r="BE260" i="6"/>
  <c r="T260" i="6"/>
  <c r="R260" i="6"/>
  <c r="P260" i="6"/>
  <c r="J260" i="6"/>
  <c r="BK259" i="6"/>
  <c r="BI259" i="6"/>
  <c r="BH259" i="6"/>
  <c r="BG259" i="6"/>
  <c r="BE259" i="6"/>
  <c r="T259" i="6"/>
  <c r="R259" i="6"/>
  <c r="P259" i="6"/>
  <c r="J259" i="6"/>
  <c r="BF259" i="6" s="1"/>
  <c r="BK258" i="6"/>
  <c r="BI258" i="6"/>
  <c r="BH258" i="6"/>
  <c r="BG258" i="6"/>
  <c r="BF258" i="6"/>
  <c r="BE258" i="6"/>
  <c r="T258" i="6"/>
  <c r="R258" i="6"/>
  <c r="P258" i="6"/>
  <c r="J258" i="6"/>
  <c r="BK257" i="6"/>
  <c r="BI257" i="6"/>
  <c r="BH257" i="6"/>
  <c r="BG257" i="6"/>
  <c r="BE257" i="6"/>
  <c r="T257" i="6"/>
  <c r="R257" i="6"/>
  <c r="P257" i="6"/>
  <c r="J257" i="6"/>
  <c r="BF257" i="6" s="1"/>
  <c r="BK256" i="6"/>
  <c r="BI256" i="6"/>
  <c r="BH256" i="6"/>
  <c r="BG256" i="6"/>
  <c r="BE256" i="6"/>
  <c r="T256" i="6"/>
  <c r="R256" i="6"/>
  <c r="P256" i="6"/>
  <c r="J256" i="6"/>
  <c r="BF256" i="6" s="1"/>
  <c r="BK255" i="6"/>
  <c r="BI255" i="6"/>
  <c r="BH255" i="6"/>
  <c r="BG255" i="6"/>
  <c r="BF255" i="6"/>
  <c r="BE255" i="6"/>
  <c r="T255" i="6"/>
  <c r="R255" i="6"/>
  <c r="P255" i="6"/>
  <c r="J255" i="6"/>
  <c r="BK254" i="6"/>
  <c r="BI254" i="6"/>
  <c r="BH254" i="6"/>
  <c r="BG254" i="6"/>
  <c r="BE254" i="6"/>
  <c r="T254" i="6"/>
  <c r="R254" i="6"/>
  <c r="P254" i="6"/>
  <c r="J254" i="6"/>
  <c r="BF254" i="6" s="1"/>
  <c r="BK253" i="6"/>
  <c r="BI253" i="6"/>
  <c r="BH253" i="6"/>
  <c r="BG253" i="6"/>
  <c r="BE253" i="6"/>
  <c r="T253" i="6"/>
  <c r="R253" i="6"/>
  <c r="P253" i="6"/>
  <c r="J253" i="6"/>
  <c r="BF253" i="6" s="1"/>
  <c r="BK252" i="6"/>
  <c r="BI252" i="6"/>
  <c r="BH252" i="6"/>
  <c r="BG252" i="6"/>
  <c r="BE252" i="6"/>
  <c r="T252" i="6"/>
  <c r="R252" i="6"/>
  <c r="P252" i="6"/>
  <c r="J252" i="6"/>
  <c r="BF252" i="6" s="1"/>
  <c r="BK251" i="6"/>
  <c r="BI251" i="6"/>
  <c r="BH251" i="6"/>
  <c r="BG251" i="6"/>
  <c r="BE251" i="6"/>
  <c r="T251" i="6"/>
  <c r="R251" i="6"/>
  <c r="P251" i="6"/>
  <c r="J251" i="6"/>
  <c r="BF251" i="6" s="1"/>
  <c r="BK250" i="6"/>
  <c r="BI250" i="6"/>
  <c r="BH250" i="6"/>
  <c r="BG250" i="6"/>
  <c r="BF250" i="6"/>
  <c r="BE250" i="6"/>
  <c r="T250" i="6"/>
  <c r="R250" i="6"/>
  <c r="P250" i="6"/>
  <c r="J250" i="6"/>
  <c r="BK249" i="6"/>
  <c r="BI249" i="6"/>
  <c r="BH249" i="6"/>
  <c r="BG249" i="6"/>
  <c r="BE249" i="6"/>
  <c r="T249" i="6"/>
  <c r="R249" i="6"/>
  <c r="P249" i="6"/>
  <c r="J249" i="6"/>
  <c r="BF249" i="6" s="1"/>
  <c r="BK248" i="6"/>
  <c r="BI248" i="6"/>
  <c r="BH248" i="6"/>
  <c r="BG248" i="6"/>
  <c r="BE248" i="6"/>
  <c r="T248" i="6"/>
  <c r="R248" i="6"/>
  <c r="P248" i="6"/>
  <c r="J248" i="6"/>
  <c r="BF248" i="6" s="1"/>
  <c r="BK247" i="6"/>
  <c r="BI247" i="6"/>
  <c r="BH247" i="6"/>
  <c r="BG247" i="6"/>
  <c r="BE247" i="6"/>
  <c r="T247" i="6"/>
  <c r="R247" i="6"/>
  <c r="P247" i="6"/>
  <c r="J247" i="6"/>
  <c r="BF247" i="6" s="1"/>
  <c r="BK246" i="6"/>
  <c r="BI246" i="6"/>
  <c r="BH246" i="6"/>
  <c r="BG246" i="6"/>
  <c r="BE246" i="6"/>
  <c r="T246" i="6"/>
  <c r="R246" i="6"/>
  <c r="P246" i="6"/>
  <c r="J246" i="6"/>
  <c r="BF246" i="6" s="1"/>
  <c r="BK245" i="6"/>
  <c r="BI245" i="6"/>
  <c r="BH245" i="6"/>
  <c r="BG245" i="6"/>
  <c r="BE245" i="6"/>
  <c r="T245" i="6"/>
  <c r="R245" i="6"/>
  <c r="P245" i="6"/>
  <c r="J245" i="6"/>
  <c r="BF245" i="6" s="1"/>
  <c r="BK244" i="6"/>
  <c r="BI244" i="6"/>
  <c r="BH244" i="6"/>
  <c r="BG244" i="6"/>
  <c r="BF244" i="6"/>
  <c r="BE244" i="6"/>
  <c r="T244" i="6"/>
  <c r="R244" i="6"/>
  <c r="P244" i="6"/>
  <c r="J244" i="6"/>
  <c r="BK243" i="6"/>
  <c r="BI243" i="6"/>
  <c r="BH243" i="6"/>
  <c r="BG243" i="6"/>
  <c r="BE243" i="6"/>
  <c r="T243" i="6"/>
  <c r="R243" i="6"/>
  <c r="P243" i="6"/>
  <c r="J243" i="6"/>
  <c r="BF243" i="6" s="1"/>
  <c r="BK242" i="6"/>
  <c r="BI242" i="6"/>
  <c r="BH242" i="6"/>
  <c r="BG242" i="6"/>
  <c r="BE242" i="6"/>
  <c r="T242" i="6"/>
  <c r="R242" i="6"/>
  <c r="P242" i="6"/>
  <c r="J242" i="6"/>
  <c r="BF242" i="6" s="1"/>
  <c r="BK241" i="6"/>
  <c r="BI241" i="6"/>
  <c r="BH241" i="6"/>
  <c r="BG241" i="6"/>
  <c r="BF241" i="6"/>
  <c r="BE241" i="6"/>
  <c r="T241" i="6"/>
  <c r="R241" i="6"/>
  <c r="P241" i="6"/>
  <c r="J241" i="6"/>
  <c r="BK240" i="6"/>
  <c r="BI240" i="6"/>
  <c r="BH240" i="6"/>
  <c r="BG240" i="6"/>
  <c r="BE240" i="6"/>
  <c r="T240" i="6"/>
  <c r="R240" i="6"/>
  <c r="P240" i="6"/>
  <c r="J240" i="6"/>
  <c r="BF240" i="6" s="1"/>
  <c r="BK239" i="6"/>
  <c r="BI239" i="6"/>
  <c r="BH239" i="6"/>
  <c r="BG239" i="6"/>
  <c r="BE239" i="6"/>
  <c r="T239" i="6"/>
  <c r="R239" i="6"/>
  <c r="P239" i="6"/>
  <c r="J239" i="6"/>
  <c r="BF239" i="6" s="1"/>
  <c r="BK238" i="6"/>
  <c r="BI238" i="6"/>
  <c r="BH238" i="6"/>
  <c r="BG238" i="6"/>
  <c r="BE238" i="6"/>
  <c r="T238" i="6"/>
  <c r="R238" i="6"/>
  <c r="P238" i="6"/>
  <c r="J238" i="6"/>
  <c r="BF238" i="6" s="1"/>
  <c r="BK237" i="6"/>
  <c r="BI237" i="6"/>
  <c r="BH237" i="6"/>
  <c r="BG237" i="6"/>
  <c r="BE237" i="6"/>
  <c r="T237" i="6"/>
  <c r="R237" i="6"/>
  <c r="P237" i="6"/>
  <c r="J237" i="6"/>
  <c r="BF237" i="6" s="1"/>
  <c r="BK236" i="6"/>
  <c r="BI236" i="6"/>
  <c r="BH236" i="6"/>
  <c r="BG236" i="6"/>
  <c r="BE236" i="6"/>
  <c r="T236" i="6"/>
  <c r="R236" i="6"/>
  <c r="P236" i="6"/>
  <c r="J236" i="6"/>
  <c r="BF236" i="6" s="1"/>
  <c r="BK235" i="6"/>
  <c r="BI235" i="6"/>
  <c r="BH235" i="6"/>
  <c r="BG235" i="6"/>
  <c r="BE235" i="6"/>
  <c r="T235" i="6"/>
  <c r="R235" i="6"/>
  <c r="P235" i="6"/>
  <c r="J235" i="6"/>
  <c r="BF235" i="6" s="1"/>
  <c r="BK234" i="6"/>
  <c r="BI234" i="6"/>
  <c r="BH234" i="6"/>
  <c r="BG234" i="6"/>
  <c r="BE234" i="6"/>
  <c r="T234" i="6"/>
  <c r="R234" i="6"/>
  <c r="P234" i="6"/>
  <c r="J234" i="6"/>
  <c r="BF234" i="6" s="1"/>
  <c r="BK233" i="6"/>
  <c r="BI233" i="6"/>
  <c r="BH233" i="6"/>
  <c r="BG233" i="6"/>
  <c r="BE233" i="6"/>
  <c r="T233" i="6"/>
  <c r="R233" i="6"/>
  <c r="P233" i="6"/>
  <c r="J233" i="6"/>
  <c r="BF233" i="6" s="1"/>
  <c r="BK232" i="6"/>
  <c r="BI232" i="6"/>
  <c r="BH232" i="6"/>
  <c r="BG232" i="6"/>
  <c r="BE232" i="6"/>
  <c r="T232" i="6"/>
  <c r="R232" i="6"/>
  <c r="P232" i="6"/>
  <c r="J232" i="6"/>
  <c r="BF232" i="6" s="1"/>
  <c r="BK231" i="6"/>
  <c r="BI231" i="6"/>
  <c r="BH231" i="6"/>
  <c r="BG231" i="6"/>
  <c r="BE231" i="6"/>
  <c r="T231" i="6"/>
  <c r="R231" i="6"/>
  <c r="P231" i="6"/>
  <c r="J231" i="6"/>
  <c r="BF231" i="6" s="1"/>
  <c r="BK230" i="6"/>
  <c r="BI230" i="6"/>
  <c r="BH230" i="6"/>
  <c r="BG230" i="6"/>
  <c r="BE230" i="6"/>
  <c r="T230" i="6"/>
  <c r="R230" i="6"/>
  <c r="P230" i="6"/>
  <c r="J230" i="6"/>
  <c r="BF230" i="6" s="1"/>
  <c r="BK229" i="6"/>
  <c r="BI229" i="6"/>
  <c r="BH229" i="6"/>
  <c r="BG229" i="6"/>
  <c r="BF229" i="6"/>
  <c r="BE229" i="6"/>
  <c r="T229" i="6"/>
  <c r="R229" i="6"/>
  <c r="P229" i="6"/>
  <c r="J229" i="6"/>
  <c r="BK228" i="6"/>
  <c r="BI228" i="6"/>
  <c r="BH228" i="6"/>
  <c r="BG228" i="6"/>
  <c r="BE228" i="6"/>
  <c r="T228" i="6"/>
  <c r="R228" i="6"/>
  <c r="P228" i="6"/>
  <c r="J228" i="6"/>
  <c r="BF228" i="6" s="1"/>
  <c r="BK227" i="6"/>
  <c r="BI227" i="6"/>
  <c r="BH227" i="6"/>
  <c r="BG227" i="6"/>
  <c r="BE227" i="6"/>
  <c r="T227" i="6"/>
  <c r="R227" i="6"/>
  <c r="P227" i="6"/>
  <c r="J227" i="6"/>
  <c r="BF227" i="6" s="1"/>
  <c r="BK226" i="6"/>
  <c r="BI226" i="6"/>
  <c r="BH226" i="6"/>
  <c r="BG226" i="6"/>
  <c r="BE226" i="6"/>
  <c r="T226" i="6"/>
  <c r="R226" i="6"/>
  <c r="P226" i="6"/>
  <c r="J226" i="6"/>
  <c r="BF226" i="6" s="1"/>
  <c r="BK225" i="6"/>
  <c r="BI225" i="6"/>
  <c r="BH225" i="6"/>
  <c r="BG225" i="6"/>
  <c r="BF225" i="6"/>
  <c r="BE225" i="6"/>
  <c r="T225" i="6"/>
  <c r="R225" i="6"/>
  <c r="P225" i="6"/>
  <c r="J225" i="6"/>
  <c r="BK224" i="6"/>
  <c r="BI224" i="6"/>
  <c r="BH224" i="6"/>
  <c r="BG224" i="6"/>
  <c r="BE224" i="6"/>
  <c r="T224" i="6"/>
  <c r="R224" i="6"/>
  <c r="P224" i="6"/>
  <c r="J224" i="6"/>
  <c r="BF224" i="6" s="1"/>
  <c r="BK223" i="6"/>
  <c r="BI223" i="6"/>
  <c r="BH223" i="6"/>
  <c r="BG223" i="6"/>
  <c r="BF223" i="6"/>
  <c r="BE223" i="6"/>
  <c r="T223" i="6"/>
  <c r="R223" i="6"/>
  <c r="P223" i="6"/>
  <c r="J223" i="6"/>
  <c r="BK222" i="6"/>
  <c r="BI222" i="6"/>
  <c r="BH222" i="6"/>
  <c r="BG222" i="6"/>
  <c r="BE222" i="6"/>
  <c r="T222" i="6"/>
  <c r="R222" i="6"/>
  <c r="P222" i="6"/>
  <c r="J222" i="6"/>
  <c r="BF222" i="6" s="1"/>
  <c r="BK221" i="6"/>
  <c r="BI221" i="6"/>
  <c r="BH221" i="6"/>
  <c r="BG221" i="6"/>
  <c r="BE221" i="6"/>
  <c r="T221" i="6"/>
  <c r="R221" i="6"/>
  <c r="P221" i="6"/>
  <c r="J221" i="6"/>
  <c r="BF221" i="6" s="1"/>
  <c r="BK220" i="6"/>
  <c r="BI220" i="6"/>
  <c r="BH220" i="6"/>
  <c r="BG220" i="6"/>
  <c r="BE220" i="6"/>
  <c r="T220" i="6"/>
  <c r="R220" i="6"/>
  <c r="P220" i="6"/>
  <c r="J220" i="6"/>
  <c r="BF220" i="6" s="1"/>
  <c r="BK219" i="6"/>
  <c r="BI219" i="6"/>
  <c r="BH219" i="6"/>
  <c r="BG219" i="6"/>
  <c r="BF219" i="6"/>
  <c r="BE219" i="6"/>
  <c r="T219" i="6"/>
  <c r="R219" i="6"/>
  <c r="P219" i="6"/>
  <c r="J219" i="6"/>
  <c r="BK218" i="6"/>
  <c r="BI218" i="6"/>
  <c r="BH218" i="6"/>
  <c r="BG218" i="6"/>
  <c r="BE218" i="6"/>
  <c r="T218" i="6"/>
  <c r="R218" i="6"/>
  <c r="P218" i="6"/>
  <c r="J218" i="6"/>
  <c r="BF218" i="6" s="1"/>
  <c r="BK217" i="6"/>
  <c r="BI217" i="6"/>
  <c r="BH217" i="6"/>
  <c r="BG217" i="6"/>
  <c r="BE217" i="6"/>
  <c r="T217" i="6"/>
  <c r="R217" i="6"/>
  <c r="P217" i="6"/>
  <c r="J217" i="6"/>
  <c r="BF217" i="6" s="1"/>
  <c r="BK216" i="6"/>
  <c r="BI216" i="6"/>
  <c r="BH216" i="6"/>
  <c r="BG216" i="6"/>
  <c r="BF216" i="6"/>
  <c r="BE216" i="6"/>
  <c r="T216" i="6"/>
  <c r="R216" i="6"/>
  <c r="P216" i="6"/>
  <c r="J216" i="6"/>
  <c r="BK215" i="6"/>
  <c r="BI215" i="6"/>
  <c r="BH215" i="6"/>
  <c r="BG215" i="6"/>
  <c r="BF215" i="6"/>
  <c r="BE215" i="6"/>
  <c r="T215" i="6"/>
  <c r="R215" i="6"/>
  <c r="P215" i="6"/>
  <c r="J215" i="6"/>
  <c r="BK214" i="6"/>
  <c r="BI214" i="6"/>
  <c r="BH214" i="6"/>
  <c r="BG214" i="6"/>
  <c r="BE214" i="6"/>
  <c r="T214" i="6"/>
  <c r="R214" i="6"/>
  <c r="P214" i="6"/>
  <c r="J214" i="6"/>
  <c r="BF214" i="6" s="1"/>
  <c r="BK213" i="6"/>
  <c r="BI213" i="6"/>
  <c r="BH213" i="6"/>
  <c r="BG213" i="6"/>
  <c r="BF213" i="6"/>
  <c r="BE213" i="6"/>
  <c r="T213" i="6"/>
  <c r="R213" i="6"/>
  <c r="P213" i="6"/>
  <c r="J213" i="6"/>
  <c r="BK212" i="6"/>
  <c r="BI212" i="6"/>
  <c r="BH212" i="6"/>
  <c r="BG212" i="6"/>
  <c r="BE212" i="6"/>
  <c r="T212" i="6"/>
  <c r="R212" i="6"/>
  <c r="P212" i="6"/>
  <c r="J212" i="6"/>
  <c r="BF212" i="6" s="1"/>
  <c r="BK211" i="6"/>
  <c r="BI211" i="6"/>
  <c r="BH211" i="6"/>
  <c r="BG211" i="6"/>
  <c r="BF211" i="6"/>
  <c r="BE211" i="6"/>
  <c r="T211" i="6"/>
  <c r="R211" i="6"/>
  <c r="P211" i="6"/>
  <c r="J211" i="6"/>
  <c r="BK210" i="6"/>
  <c r="BI210" i="6"/>
  <c r="BH210" i="6"/>
  <c r="BG210" i="6"/>
  <c r="BE210" i="6"/>
  <c r="T210" i="6"/>
  <c r="R210" i="6"/>
  <c r="P210" i="6"/>
  <c r="J210" i="6"/>
  <c r="BF210" i="6" s="1"/>
  <c r="BK209" i="6"/>
  <c r="BI209" i="6"/>
  <c r="BH209" i="6"/>
  <c r="BG209" i="6"/>
  <c r="BE209" i="6"/>
  <c r="T209" i="6"/>
  <c r="R209" i="6"/>
  <c r="P209" i="6"/>
  <c r="J209" i="6"/>
  <c r="BF209" i="6" s="1"/>
  <c r="BK208" i="6"/>
  <c r="BI208" i="6"/>
  <c r="BH208" i="6"/>
  <c r="BG208" i="6"/>
  <c r="BF208" i="6"/>
  <c r="BE208" i="6"/>
  <c r="T208" i="6"/>
  <c r="R208" i="6"/>
  <c r="P208" i="6"/>
  <c r="J208" i="6"/>
  <c r="BK207" i="6"/>
  <c r="BI207" i="6"/>
  <c r="BH207" i="6"/>
  <c r="BG207" i="6"/>
  <c r="BE207" i="6"/>
  <c r="T207" i="6"/>
  <c r="R207" i="6"/>
  <c r="P207" i="6"/>
  <c r="J207" i="6"/>
  <c r="BF207" i="6" s="1"/>
  <c r="BK206" i="6"/>
  <c r="BI206" i="6"/>
  <c r="BH206" i="6"/>
  <c r="BG206" i="6"/>
  <c r="BE206" i="6"/>
  <c r="T206" i="6"/>
  <c r="R206" i="6"/>
  <c r="P206" i="6"/>
  <c r="J206" i="6"/>
  <c r="BF206" i="6" s="1"/>
  <c r="BK205" i="6"/>
  <c r="BI205" i="6"/>
  <c r="BH205" i="6"/>
  <c r="BG205" i="6"/>
  <c r="BF205" i="6"/>
  <c r="BE205" i="6"/>
  <c r="T205" i="6"/>
  <c r="R205" i="6"/>
  <c r="P205" i="6"/>
  <c r="J205" i="6"/>
  <c r="BK204" i="6"/>
  <c r="BI204" i="6"/>
  <c r="BH204" i="6"/>
  <c r="BG204" i="6"/>
  <c r="BE204" i="6"/>
  <c r="T204" i="6"/>
  <c r="R204" i="6"/>
  <c r="P204" i="6"/>
  <c r="J204" i="6"/>
  <c r="BF204" i="6" s="1"/>
  <c r="BK203" i="6"/>
  <c r="BI203" i="6"/>
  <c r="BH203" i="6"/>
  <c r="BG203" i="6"/>
  <c r="BE203" i="6"/>
  <c r="T203" i="6"/>
  <c r="R203" i="6"/>
  <c r="P203" i="6"/>
  <c r="J203" i="6"/>
  <c r="BF203" i="6" s="1"/>
  <c r="BK202" i="6"/>
  <c r="BI202" i="6"/>
  <c r="BH202" i="6"/>
  <c r="BG202" i="6"/>
  <c r="BF202" i="6"/>
  <c r="BE202" i="6"/>
  <c r="T202" i="6"/>
  <c r="R202" i="6"/>
  <c r="P202" i="6"/>
  <c r="J202" i="6"/>
  <c r="BK201" i="6"/>
  <c r="BI201" i="6"/>
  <c r="BH201" i="6"/>
  <c r="BG201" i="6"/>
  <c r="BE201" i="6"/>
  <c r="T201" i="6"/>
  <c r="R201" i="6"/>
  <c r="P201" i="6"/>
  <c r="J201" i="6"/>
  <c r="BF201" i="6" s="1"/>
  <c r="BK200" i="6"/>
  <c r="BI200" i="6"/>
  <c r="BH200" i="6"/>
  <c r="BG200" i="6"/>
  <c r="BE200" i="6"/>
  <c r="T200" i="6"/>
  <c r="R200" i="6"/>
  <c r="P200" i="6"/>
  <c r="J200" i="6"/>
  <c r="BF200" i="6" s="1"/>
  <c r="BK199" i="6"/>
  <c r="BI199" i="6"/>
  <c r="BH199" i="6"/>
  <c r="BG199" i="6"/>
  <c r="BF199" i="6"/>
  <c r="BE199" i="6"/>
  <c r="T199" i="6"/>
  <c r="R199" i="6"/>
  <c r="P199" i="6"/>
  <c r="J199" i="6"/>
  <c r="BK198" i="6"/>
  <c r="BI198" i="6"/>
  <c r="BH198" i="6"/>
  <c r="BG198" i="6"/>
  <c r="BE198" i="6"/>
  <c r="T198" i="6"/>
  <c r="R198" i="6"/>
  <c r="P198" i="6"/>
  <c r="J198" i="6"/>
  <c r="BF198" i="6" s="1"/>
  <c r="BK197" i="6"/>
  <c r="BI197" i="6"/>
  <c r="BH197" i="6"/>
  <c r="BG197" i="6"/>
  <c r="BE197" i="6"/>
  <c r="T197" i="6"/>
  <c r="R197" i="6"/>
  <c r="P197" i="6"/>
  <c r="J197" i="6"/>
  <c r="BF197" i="6" s="1"/>
  <c r="BK196" i="6"/>
  <c r="BI196" i="6"/>
  <c r="BH196" i="6"/>
  <c r="BG196" i="6"/>
  <c r="BF196" i="6"/>
  <c r="BE196" i="6"/>
  <c r="T196" i="6"/>
  <c r="R196" i="6"/>
  <c r="P196" i="6"/>
  <c r="J196" i="6"/>
  <c r="BK195" i="6"/>
  <c r="BI195" i="6"/>
  <c r="BH195" i="6"/>
  <c r="BG195" i="6"/>
  <c r="BE195" i="6"/>
  <c r="T195" i="6"/>
  <c r="R195" i="6"/>
  <c r="P195" i="6"/>
  <c r="J195" i="6"/>
  <c r="BF195" i="6" s="1"/>
  <c r="BK194" i="6"/>
  <c r="BI194" i="6"/>
  <c r="BH194" i="6"/>
  <c r="BG194" i="6"/>
  <c r="BE194" i="6"/>
  <c r="T194" i="6"/>
  <c r="R194" i="6"/>
  <c r="P194" i="6"/>
  <c r="J194" i="6"/>
  <c r="BF194" i="6" s="1"/>
  <c r="BK193" i="6"/>
  <c r="BI193" i="6"/>
  <c r="BH193" i="6"/>
  <c r="BG193" i="6"/>
  <c r="BE193" i="6"/>
  <c r="T193" i="6"/>
  <c r="R193" i="6"/>
  <c r="P193" i="6"/>
  <c r="J193" i="6"/>
  <c r="BF193" i="6" s="1"/>
  <c r="BK192" i="6"/>
  <c r="BI192" i="6"/>
  <c r="BH192" i="6"/>
  <c r="BG192" i="6"/>
  <c r="BE192" i="6"/>
  <c r="T192" i="6"/>
  <c r="R192" i="6"/>
  <c r="P192" i="6"/>
  <c r="J192" i="6"/>
  <c r="BF192" i="6" s="1"/>
  <c r="BK191" i="6"/>
  <c r="BI191" i="6"/>
  <c r="BH191" i="6"/>
  <c r="BG191" i="6"/>
  <c r="BE191" i="6"/>
  <c r="T191" i="6"/>
  <c r="R191" i="6"/>
  <c r="P191" i="6"/>
  <c r="J191" i="6"/>
  <c r="BF191" i="6" s="1"/>
  <c r="BK190" i="6"/>
  <c r="BI190" i="6"/>
  <c r="BH190" i="6"/>
  <c r="BG190" i="6"/>
  <c r="BE190" i="6"/>
  <c r="T190" i="6"/>
  <c r="R190" i="6"/>
  <c r="P190" i="6"/>
  <c r="J190" i="6"/>
  <c r="BF190" i="6" s="1"/>
  <c r="BK189" i="6"/>
  <c r="BI189" i="6"/>
  <c r="BH189" i="6"/>
  <c r="BG189" i="6"/>
  <c r="BE189" i="6"/>
  <c r="T189" i="6"/>
  <c r="R189" i="6"/>
  <c r="P189" i="6"/>
  <c r="J189" i="6"/>
  <c r="BF189" i="6" s="1"/>
  <c r="BK188" i="6"/>
  <c r="BI188" i="6"/>
  <c r="BH188" i="6"/>
  <c r="BG188" i="6"/>
  <c r="BE188" i="6"/>
  <c r="T188" i="6"/>
  <c r="R188" i="6"/>
  <c r="P188" i="6"/>
  <c r="J188" i="6"/>
  <c r="BF188" i="6" s="1"/>
  <c r="BK187" i="6"/>
  <c r="BI187" i="6"/>
  <c r="BH187" i="6"/>
  <c r="BG187" i="6"/>
  <c r="BE187" i="6"/>
  <c r="T187" i="6"/>
  <c r="R187" i="6"/>
  <c r="P187" i="6"/>
  <c r="J187" i="6"/>
  <c r="BF187" i="6" s="1"/>
  <c r="BK186" i="6"/>
  <c r="BI186" i="6"/>
  <c r="BH186" i="6"/>
  <c r="BG186" i="6"/>
  <c r="BE186" i="6"/>
  <c r="T186" i="6"/>
  <c r="R186" i="6"/>
  <c r="P186" i="6"/>
  <c r="J186" i="6"/>
  <c r="BF186" i="6" s="1"/>
  <c r="BK185" i="6"/>
  <c r="BI185" i="6"/>
  <c r="BH185" i="6"/>
  <c r="BG185" i="6"/>
  <c r="BE185" i="6"/>
  <c r="T185" i="6"/>
  <c r="R185" i="6"/>
  <c r="P185" i="6"/>
  <c r="J185" i="6"/>
  <c r="BF185" i="6" s="1"/>
  <c r="BK184" i="6"/>
  <c r="BI184" i="6"/>
  <c r="BH184" i="6"/>
  <c r="BG184" i="6"/>
  <c r="BF184" i="6"/>
  <c r="BE184" i="6"/>
  <c r="T184" i="6"/>
  <c r="R184" i="6"/>
  <c r="P184" i="6"/>
  <c r="J184" i="6"/>
  <c r="BK183" i="6"/>
  <c r="BI183" i="6"/>
  <c r="BH183" i="6"/>
  <c r="BG183" i="6"/>
  <c r="BE183" i="6"/>
  <c r="T183" i="6"/>
  <c r="R183" i="6"/>
  <c r="P183" i="6"/>
  <c r="J183" i="6"/>
  <c r="BF183" i="6" s="1"/>
  <c r="BK182" i="6"/>
  <c r="BI182" i="6"/>
  <c r="BH182" i="6"/>
  <c r="BG182" i="6"/>
  <c r="BE182" i="6"/>
  <c r="T182" i="6"/>
  <c r="R182" i="6"/>
  <c r="P182" i="6"/>
  <c r="J182" i="6"/>
  <c r="BF182" i="6" s="1"/>
  <c r="BK181" i="6"/>
  <c r="BI181" i="6"/>
  <c r="BH181" i="6"/>
  <c r="BG181" i="6"/>
  <c r="BE181" i="6"/>
  <c r="T181" i="6"/>
  <c r="R181" i="6"/>
  <c r="P181" i="6"/>
  <c r="J181" i="6"/>
  <c r="BF181" i="6" s="1"/>
  <c r="BK180" i="6"/>
  <c r="BI180" i="6"/>
  <c r="BH180" i="6"/>
  <c r="BG180" i="6"/>
  <c r="BE180" i="6"/>
  <c r="T180" i="6"/>
  <c r="R180" i="6"/>
  <c r="P180" i="6"/>
  <c r="J180" i="6"/>
  <c r="BF180" i="6" s="1"/>
  <c r="BK179" i="6"/>
  <c r="BI179" i="6"/>
  <c r="BH179" i="6"/>
  <c r="BG179" i="6"/>
  <c r="BE179" i="6"/>
  <c r="T179" i="6"/>
  <c r="R179" i="6"/>
  <c r="P179" i="6"/>
  <c r="J179" i="6"/>
  <c r="BF179" i="6" s="1"/>
  <c r="BK178" i="6"/>
  <c r="BI178" i="6"/>
  <c r="BH178" i="6"/>
  <c r="BG178" i="6"/>
  <c r="BE178" i="6"/>
  <c r="T178" i="6"/>
  <c r="R178" i="6"/>
  <c r="P178" i="6"/>
  <c r="J178" i="6"/>
  <c r="BF178" i="6" s="1"/>
  <c r="BK177" i="6"/>
  <c r="BI177" i="6"/>
  <c r="BH177" i="6"/>
  <c r="BG177" i="6"/>
  <c r="BE177" i="6"/>
  <c r="T177" i="6"/>
  <c r="R177" i="6"/>
  <c r="P177" i="6"/>
  <c r="J177" i="6"/>
  <c r="BF177" i="6" s="1"/>
  <c r="BK176" i="6"/>
  <c r="BI176" i="6"/>
  <c r="BH176" i="6"/>
  <c r="BG176" i="6"/>
  <c r="BE176" i="6"/>
  <c r="T176" i="6"/>
  <c r="R176" i="6"/>
  <c r="P176" i="6"/>
  <c r="J176" i="6"/>
  <c r="BF176" i="6" s="1"/>
  <c r="BK175" i="6"/>
  <c r="BI175" i="6"/>
  <c r="BH175" i="6"/>
  <c r="BG175" i="6"/>
  <c r="BE175" i="6"/>
  <c r="T175" i="6"/>
  <c r="R175" i="6"/>
  <c r="P175" i="6"/>
  <c r="J175" i="6"/>
  <c r="BF175" i="6" s="1"/>
  <c r="BK174" i="6"/>
  <c r="BI174" i="6"/>
  <c r="BH174" i="6"/>
  <c r="BG174" i="6"/>
  <c r="BF174" i="6"/>
  <c r="BE174" i="6"/>
  <c r="T174" i="6"/>
  <c r="R174" i="6"/>
  <c r="P174" i="6"/>
  <c r="J174" i="6"/>
  <c r="BK173" i="6"/>
  <c r="BI173" i="6"/>
  <c r="BH173" i="6"/>
  <c r="BG173" i="6"/>
  <c r="BE173" i="6"/>
  <c r="T173" i="6"/>
  <c r="R173" i="6"/>
  <c r="P173" i="6"/>
  <c r="J173" i="6"/>
  <c r="BF173" i="6" s="1"/>
  <c r="BK172" i="6"/>
  <c r="BI172" i="6"/>
  <c r="BH172" i="6"/>
  <c r="BG172" i="6"/>
  <c r="BE172" i="6"/>
  <c r="T172" i="6"/>
  <c r="R172" i="6"/>
  <c r="P172" i="6"/>
  <c r="J172" i="6"/>
  <c r="BF172" i="6" s="1"/>
  <c r="BK171" i="6"/>
  <c r="BI171" i="6"/>
  <c r="BH171" i="6"/>
  <c r="BG171" i="6"/>
  <c r="BE171" i="6"/>
  <c r="T171" i="6"/>
  <c r="R171" i="6"/>
  <c r="P171" i="6"/>
  <c r="J171" i="6"/>
  <c r="BF171" i="6" s="1"/>
  <c r="BK170" i="6"/>
  <c r="BI170" i="6"/>
  <c r="BH170" i="6"/>
  <c r="BG170" i="6"/>
  <c r="BE170" i="6"/>
  <c r="T170" i="6"/>
  <c r="R170" i="6"/>
  <c r="P170" i="6"/>
  <c r="J170" i="6"/>
  <c r="BF170" i="6" s="1"/>
  <c r="BK169" i="6"/>
  <c r="BI169" i="6"/>
  <c r="BH169" i="6"/>
  <c r="BG169" i="6"/>
  <c r="BF169" i="6"/>
  <c r="BE169" i="6"/>
  <c r="T169" i="6"/>
  <c r="R169" i="6"/>
  <c r="P169" i="6"/>
  <c r="J169" i="6"/>
  <c r="BK168" i="6"/>
  <c r="BI168" i="6"/>
  <c r="BH168" i="6"/>
  <c r="BG168" i="6"/>
  <c r="BE168" i="6"/>
  <c r="T168" i="6"/>
  <c r="R168" i="6"/>
  <c r="P168" i="6"/>
  <c r="J168" i="6"/>
  <c r="BF168" i="6" s="1"/>
  <c r="BK167" i="6"/>
  <c r="BI167" i="6"/>
  <c r="BH167" i="6"/>
  <c r="BG167" i="6"/>
  <c r="BE167" i="6"/>
  <c r="T167" i="6"/>
  <c r="R167" i="6"/>
  <c r="P167" i="6"/>
  <c r="J167" i="6"/>
  <c r="BF167" i="6" s="1"/>
  <c r="BK166" i="6"/>
  <c r="BI166" i="6"/>
  <c r="BH166" i="6"/>
  <c r="BG166" i="6"/>
  <c r="BF166" i="6"/>
  <c r="BE166" i="6"/>
  <c r="T166" i="6"/>
  <c r="R166" i="6"/>
  <c r="P166" i="6"/>
  <c r="J166" i="6"/>
  <c r="BK165" i="6"/>
  <c r="BI165" i="6"/>
  <c r="BH165" i="6"/>
  <c r="BG165" i="6"/>
  <c r="BE165" i="6"/>
  <c r="T165" i="6"/>
  <c r="R165" i="6"/>
  <c r="P165" i="6"/>
  <c r="J165" i="6"/>
  <c r="BF165" i="6" s="1"/>
  <c r="BK164" i="6"/>
  <c r="BI164" i="6"/>
  <c r="BH164" i="6"/>
  <c r="BG164" i="6"/>
  <c r="BE164" i="6"/>
  <c r="T164" i="6"/>
  <c r="R164" i="6"/>
  <c r="P164" i="6"/>
  <c r="J164" i="6"/>
  <c r="BF164" i="6" s="1"/>
  <c r="BK163" i="6"/>
  <c r="BI163" i="6"/>
  <c r="BH163" i="6"/>
  <c r="BG163" i="6"/>
  <c r="BE163" i="6"/>
  <c r="T163" i="6"/>
  <c r="R163" i="6"/>
  <c r="P163" i="6"/>
  <c r="J163" i="6"/>
  <c r="BF163" i="6" s="1"/>
  <c r="BK162" i="6"/>
  <c r="BI162" i="6"/>
  <c r="BH162" i="6"/>
  <c r="BG162" i="6"/>
  <c r="BE162" i="6"/>
  <c r="T162" i="6"/>
  <c r="R162" i="6"/>
  <c r="P162" i="6"/>
  <c r="J162" i="6"/>
  <c r="BF162" i="6" s="1"/>
  <c r="BK161" i="6"/>
  <c r="BI161" i="6"/>
  <c r="BH161" i="6"/>
  <c r="BG161" i="6"/>
  <c r="BE161" i="6"/>
  <c r="T161" i="6"/>
  <c r="R161" i="6"/>
  <c r="P161" i="6"/>
  <c r="J161" i="6"/>
  <c r="BF161" i="6" s="1"/>
  <c r="BK160" i="6"/>
  <c r="BI160" i="6"/>
  <c r="BH160" i="6"/>
  <c r="BG160" i="6"/>
  <c r="BF160" i="6"/>
  <c r="BE160" i="6"/>
  <c r="T160" i="6"/>
  <c r="R160" i="6"/>
  <c r="P160" i="6"/>
  <c r="J160" i="6"/>
  <c r="BK159" i="6"/>
  <c r="BI159" i="6"/>
  <c r="BH159" i="6"/>
  <c r="BG159" i="6"/>
  <c r="BE159" i="6"/>
  <c r="T159" i="6"/>
  <c r="R159" i="6"/>
  <c r="P159" i="6"/>
  <c r="J159" i="6"/>
  <c r="BF159" i="6" s="1"/>
  <c r="BK158" i="6"/>
  <c r="BI158" i="6"/>
  <c r="BH158" i="6"/>
  <c r="BG158" i="6"/>
  <c r="BE158" i="6"/>
  <c r="T158" i="6"/>
  <c r="R158" i="6"/>
  <c r="P158" i="6"/>
  <c r="J158" i="6"/>
  <c r="BF158" i="6" s="1"/>
  <c r="BK157" i="6"/>
  <c r="BI157" i="6"/>
  <c r="BH157" i="6"/>
  <c r="BG157" i="6"/>
  <c r="BE157" i="6"/>
  <c r="T157" i="6"/>
  <c r="R157" i="6"/>
  <c r="P157" i="6"/>
  <c r="J157" i="6"/>
  <c r="BF157" i="6" s="1"/>
  <c r="BK156" i="6"/>
  <c r="BI156" i="6"/>
  <c r="BH156" i="6"/>
  <c r="BG156" i="6"/>
  <c r="BE156" i="6"/>
  <c r="T156" i="6"/>
  <c r="R156" i="6"/>
  <c r="P156" i="6"/>
  <c r="J156" i="6"/>
  <c r="BF156" i="6" s="1"/>
  <c r="BK155" i="6"/>
  <c r="BI155" i="6"/>
  <c r="BH155" i="6"/>
  <c r="BG155" i="6"/>
  <c r="BE155" i="6"/>
  <c r="T155" i="6"/>
  <c r="R155" i="6"/>
  <c r="P155" i="6"/>
  <c r="J155" i="6"/>
  <c r="BF155" i="6" s="1"/>
  <c r="BK154" i="6"/>
  <c r="BI154" i="6"/>
  <c r="BH154" i="6"/>
  <c r="BG154" i="6"/>
  <c r="BE154" i="6"/>
  <c r="T154" i="6"/>
  <c r="R154" i="6"/>
  <c r="P154" i="6"/>
  <c r="J154" i="6"/>
  <c r="BF154" i="6" s="1"/>
  <c r="BK153" i="6"/>
  <c r="BI153" i="6"/>
  <c r="BH153" i="6"/>
  <c r="BG153" i="6"/>
  <c r="BF153" i="6"/>
  <c r="BE153" i="6"/>
  <c r="T153" i="6"/>
  <c r="R153" i="6"/>
  <c r="P153" i="6"/>
  <c r="J153" i="6"/>
  <c r="BK152" i="6"/>
  <c r="BI152" i="6"/>
  <c r="BH152" i="6"/>
  <c r="BG152" i="6"/>
  <c r="BE152" i="6"/>
  <c r="T152" i="6"/>
  <c r="R152" i="6"/>
  <c r="P152" i="6"/>
  <c r="J152" i="6"/>
  <c r="BF152" i="6" s="1"/>
  <c r="BK151" i="6"/>
  <c r="BI151" i="6"/>
  <c r="BH151" i="6"/>
  <c r="BG151" i="6"/>
  <c r="BE151" i="6"/>
  <c r="T151" i="6"/>
  <c r="R151" i="6"/>
  <c r="P151" i="6"/>
  <c r="J151" i="6"/>
  <c r="BF151" i="6" s="1"/>
  <c r="BK150" i="6"/>
  <c r="BI150" i="6"/>
  <c r="BH150" i="6"/>
  <c r="BG150" i="6"/>
  <c r="BF150" i="6"/>
  <c r="BE150" i="6"/>
  <c r="T150" i="6"/>
  <c r="R150" i="6"/>
  <c r="P150" i="6"/>
  <c r="J150" i="6"/>
  <c r="BK149" i="6"/>
  <c r="BI149" i="6"/>
  <c r="BH149" i="6"/>
  <c r="BG149" i="6"/>
  <c r="BE149" i="6"/>
  <c r="T149" i="6"/>
  <c r="R149" i="6"/>
  <c r="P149" i="6"/>
  <c r="J149" i="6"/>
  <c r="BF149" i="6" s="1"/>
  <c r="BK148" i="6"/>
  <c r="BI148" i="6"/>
  <c r="BH148" i="6"/>
  <c r="BG148" i="6"/>
  <c r="BE148" i="6"/>
  <c r="T148" i="6"/>
  <c r="R148" i="6"/>
  <c r="P148" i="6"/>
  <c r="J148" i="6"/>
  <c r="BF148" i="6" s="1"/>
  <c r="BK147" i="6"/>
  <c r="BI147" i="6"/>
  <c r="BH147" i="6"/>
  <c r="BG147" i="6"/>
  <c r="BE147" i="6"/>
  <c r="T147" i="6"/>
  <c r="R147" i="6"/>
  <c r="P147" i="6"/>
  <c r="J147" i="6"/>
  <c r="BF147" i="6" s="1"/>
  <c r="BK146" i="6"/>
  <c r="BI146" i="6"/>
  <c r="BH146" i="6"/>
  <c r="BG146" i="6"/>
  <c r="BE146" i="6"/>
  <c r="T146" i="6"/>
  <c r="R146" i="6"/>
  <c r="P146" i="6"/>
  <c r="J146" i="6"/>
  <c r="BF146" i="6" s="1"/>
  <c r="BK145" i="6"/>
  <c r="BI145" i="6"/>
  <c r="BH145" i="6"/>
  <c r="BG145" i="6"/>
  <c r="BE145" i="6"/>
  <c r="T145" i="6"/>
  <c r="R145" i="6"/>
  <c r="P145" i="6"/>
  <c r="J145" i="6"/>
  <c r="BF145" i="6" s="1"/>
  <c r="BK144" i="6"/>
  <c r="BI144" i="6"/>
  <c r="BH144" i="6"/>
  <c r="BG144" i="6"/>
  <c r="BE144" i="6"/>
  <c r="T144" i="6"/>
  <c r="R144" i="6"/>
  <c r="P144" i="6"/>
  <c r="J144" i="6"/>
  <c r="BF144" i="6" s="1"/>
  <c r="BK143" i="6"/>
  <c r="BI143" i="6"/>
  <c r="BH143" i="6"/>
  <c r="BG143" i="6"/>
  <c r="BE143" i="6"/>
  <c r="T143" i="6"/>
  <c r="R143" i="6"/>
  <c r="P143" i="6"/>
  <c r="J143" i="6"/>
  <c r="BF143" i="6" s="1"/>
  <c r="BK142" i="6"/>
  <c r="BI142" i="6"/>
  <c r="BH142" i="6"/>
  <c r="BG142" i="6"/>
  <c r="BF142" i="6"/>
  <c r="BE142" i="6"/>
  <c r="T142" i="6"/>
  <c r="R142" i="6"/>
  <c r="P142" i="6"/>
  <c r="J142" i="6"/>
  <c r="BK141" i="6"/>
  <c r="BK123" i="6" s="1"/>
  <c r="BI141" i="6"/>
  <c r="BH141" i="6"/>
  <c r="BG141" i="6"/>
  <c r="BE141" i="6"/>
  <c r="T141" i="6"/>
  <c r="R141" i="6"/>
  <c r="P141" i="6"/>
  <c r="J141" i="6"/>
  <c r="BF141" i="6" s="1"/>
  <c r="BK140" i="6"/>
  <c r="BI140" i="6"/>
  <c r="BH140" i="6"/>
  <c r="BG140" i="6"/>
  <c r="BE140" i="6"/>
  <c r="T140" i="6"/>
  <c r="R140" i="6"/>
  <c r="P140" i="6"/>
  <c r="J140" i="6"/>
  <c r="BF140" i="6" s="1"/>
  <c r="BK139" i="6"/>
  <c r="BI139" i="6"/>
  <c r="BH139" i="6"/>
  <c r="BG139" i="6"/>
  <c r="BF139" i="6"/>
  <c r="BE139" i="6"/>
  <c r="T139" i="6"/>
  <c r="R139" i="6"/>
  <c r="P139" i="6"/>
  <c r="J139" i="6"/>
  <c r="BK138" i="6"/>
  <c r="BI138" i="6"/>
  <c r="BH138" i="6"/>
  <c r="BG138" i="6"/>
  <c r="BE138" i="6"/>
  <c r="T138" i="6"/>
  <c r="R138" i="6"/>
  <c r="P138" i="6"/>
  <c r="J138" i="6"/>
  <c r="BF138" i="6" s="1"/>
  <c r="BK137" i="6"/>
  <c r="BI137" i="6"/>
  <c r="BH137" i="6"/>
  <c r="BG137" i="6"/>
  <c r="BE137" i="6"/>
  <c r="T137" i="6"/>
  <c r="R137" i="6"/>
  <c r="P137" i="6"/>
  <c r="J137" i="6"/>
  <c r="BF137" i="6" s="1"/>
  <c r="BK136" i="6"/>
  <c r="BI136" i="6"/>
  <c r="BH136" i="6"/>
  <c r="BG136" i="6"/>
  <c r="BF136" i="6"/>
  <c r="BE136" i="6"/>
  <c r="T136" i="6"/>
  <c r="R136" i="6"/>
  <c r="P136" i="6"/>
  <c r="J136" i="6"/>
  <c r="BK135" i="6"/>
  <c r="BI135" i="6"/>
  <c r="BH135" i="6"/>
  <c r="BG135" i="6"/>
  <c r="BE135" i="6"/>
  <c r="T135" i="6"/>
  <c r="R135" i="6"/>
  <c r="P135" i="6"/>
  <c r="J135" i="6"/>
  <c r="BF135" i="6" s="1"/>
  <c r="BK134" i="6"/>
  <c r="BI134" i="6"/>
  <c r="BH134" i="6"/>
  <c r="BG134" i="6"/>
  <c r="BE134" i="6"/>
  <c r="T134" i="6"/>
  <c r="R134" i="6"/>
  <c r="P134" i="6"/>
  <c r="J134" i="6"/>
  <c r="BF134" i="6" s="1"/>
  <c r="BK133" i="6"/>
  <c r="BI133" i="6"/>
  <c r="BH133" i="6"/>
  <c r="BG133" i="6"/>
  <c r="BF133" i="6"/>
  <c r="BE133" i="6"/>
  <c r="T133" i="6"/>
  <c r="R133" i="6"/>
  <c r="P133" i="6"/>
  <c r="J133" i="6"/>
  <c r="BK132" i="6"/>
  <c r="BI132" i="6"/>
  <c r="BH132" i="6"/>
  <c r="BG132" i="6"/>
  <c r="BE132" i="6"/>
  <c r="T132" i="6"/>
  <c r="R132" i="6"/>
  <c r="P132" i="6"/>
  <c r="J132" i="6"/>
  <c r="BF132" i="6" s="1"/>
  <c r="BK131" i="6"/>
  <c r="BI131" i="6"/>
  <c r="BH131" i="6"/>
  <c r="BG131" i="6"/>
  <c r="BE131" i="6"/>
  <c r="T131" i="6"/>
  <c r="R131" i="6"/>
  <c r="P131" i="6"/>
  <c r="J131" i="6"/>
  <c r="BF131" i="6" s="1"/>
  <c r="BK130" i="6"/>
  <c r="BI130" i="6"/>
  <c r="BH130" i="6"/>
  <c r="BG130" i="6"/>
  <c r="BF130" i="6"/>
  <c r="BE130" i="6"/>
  <c r="T130" i="6"/>
  <c r="R130" i="6"/>
  <c r="P130" i="6"/>
  <c r="J130" i="6"/>
  <c r="BK129" i="6"/>
  <c r="BI129" i="6"/>
  <c r="BH129" i="6"/>
  <c r="BG129" i="6"/>
  <c r="BE129" i="6"/>
  <c r="T129" i="6"/>
  <c r="R129" i="6"/>
  <c r="P129" i="6"/>
  <c r="J129" i="6"/>
  <c r="BF129" i="6" s="1"/>
  <c r="BK128" i="6"/>
  <c r="BI128" i="6"/>
  <c r="BH128" i="6"/>
  <c r="BG128" i="6"/>
  <c r="BE128" i="6"/>
  <c r="T128" i="6"/>
  <c r="R128" i="6"/>
  <c r="P128" i="6"/>
  <c r="J128" i="6"/>
  <c r="BF128" i="6" s="1"/>
  <c r="BK127" i="6"/>
  <c r="BI127" i="6"/>
  <c r="BH127" i="6"/>
  <c r="BG127" i="6"/>
  <c r="BF127" i="6"/>
  <c r="BE127" i="6"/>
  <c r="T127" i="6"/>
  <c r="R127" i="6"/>
  <c r="P127" i="6"/>
  <c r="J127" i="6"/>
  <c r="BK126" i="6"/>
  <c r="BI126" i="6"/>
  <c r="BH126" i="6"/>
  <c r="BG126" i="6"/>
  <c r="BE126" i="6"/>
  <c r="T126" i="6"/>
  <c r="R126" i="6"/>
  <c r="P126" i="6"/>
  <c r="J126" i="6"/>
  <c r="BF126" i="6" s="1"/>
  <c r="BK125" i="6"/>
  <c r="BI125" i="6"/>
  <c r="BH125" i="6"/>
  <c r="BG125" i="6"/>
  <c r="BE125" i="6"/>
  <c r="T125" i="6"/>
  <c r="R125" i="6"/>
  <c r="R123" i="6" s="1"/>
  <c r="P125" i="6"/>
  <c r="J125" i="6"/>
  <c r="BF125" i="6" s="1"/>
  <c r="BK124" i="6"/>
  <c r="BI124" i="6"/>
  <c r="BH124" i="6"/>
  <c r="BG124" i="6"/>
  <c r="BF124" i="6"/>
  <c r="BE124" i="6"/>
  <c r="T124" i="6"/>
  <c r="R124" i="6"/>
  <c r="P124" i="6"/>
  <c r="J124" i="6"/>
  <c r="F118" i="6"/>
  <c r="F117" i="6"/>
  <c r="F115" i="6"/>
  <c r="E113" i="6"/>
  <c r="J92" i="6"/>
  <c r="F91" i="6"/>
  <c r="F89" i="6"/>
  <c r="E87" i="6"/>
  <c r="E85" i="6"/>
  <c r="J37" i="6"/>
  <c r="J36" i="6"/>
  <c r="J35" i="6"/>
  <c r="J24" i="6"/>
  <c r="E24" i="6"/>
  <c r="J118" i="6" s="1"/>
  <c r="J23" i="6"/>
  <c r="J21" i="6"/>
  <c r="E21" i="6"/>
  <c r="J20" i="6"/>
  <c r="J12" i="6"/>
  <c r="J115" i="6" s="1"/>
  <c r="E7" i="6"/>
  <c r="E111" i="6" s="1"/>
  <c r="BK184" i="5"/>
  <c r="BI184" i="5"/>
  <c r="BH184" i="5"/>
  <c r="BG184" i="5"/>
  <c r="BE184" i="5"/>
  <c r="T184" i="5"/>
  <c r="R184" i="5"/>
  <c r="P184" i="5"/>
  <c r="J184" i="5"/>
  <c r="BF184" i="5" s="1"/>
  <c r="BK183" i="5"/>
  <c r="BI183" i="5"/>
  <c r="BH183" i="5"/>
  <c r="BG183" i="5"/>
  <c r="BF183" i="5"/>
  <c r="BE183" i="5"/>
  <c r="T183" i="5"/>
  <c r="R183" i="5"/>
  <c r="P183" i="5"/>
  <c r="J183" i="5"/>
  <c r="BK182" i="5"/>
  <c r="BI182" i="5"/>
  <c r="BH182" i="5"/>
  <c r="BG182" i="5"/>
  <c r="BE182" i="5"/>
  <c r="T182" i="5"/>
  <c r="R182" i="5"/>
  <c r="P182" i="5"/>
  <c r="J182" i="5"/>
  <c r="BF182" i="5" s="1"/>
  <c r="BK181" i="5"/>
  <c r="BI181" i="5"/>
  <c r="BH181" i="5"/>
  <c r="BG181" i="5"/>
  <c r="BE181" i="5"/>
  <c r="T181" i="5"/>
  <c r="R181" i="5"/>
  <c r="P181" i="5"/>
  <c r="J181" i="5"/>
  <c r="BF181" i="5" s="1"/>
  <c r="BK180" i="5"/>
  <c r="BI180" i="5"/>
  <c r="BH180" i="5"/>
  <c r="BG180" i="5"/>
  <c r="BE180" i="5"/>
  <c r="T180" i="5"/>
  <c r="R180" i="5"/>
  <c r="P180" i="5"/>
  <c r="J180" i="5"/>
  <c r="BF180" i="5" s="1"/>
  <c r="BK179" i="5"/>
  <c r="BI179" i="5"/>
  <c r="BH179" i="5"/>
  <c r="BG179" i="5"/>
  <c r="BE179" i="5"/>
  <c r="T179" i="5"/>
  <c r="R179" i="5"/>
  <c r="P179" i="5"/>
  <c r="J179" i="5"/>
  <c r="BF179" i="5" s="1"/>
  <c r="R178" i="5"/>
  <c r="R177" i="5" s="1"/>
  <c r="P178" i="5"/>
  <c r="P177" i="5" s="1"/>
  <c r="BK176" i="5"/>
  <c r="BI176" i="5"/>
  <c r="BH176" i="5"/>
  <c r="BG176" i="5"/>
  <c r="BE176" i="5"/>
  <c r="T176" i="5"/>
  <c r="R176" i="5"/>
  <c r="P176" i="5"/>
  <c r="J176" i="5"/>
  <c r="BF176" i="5" s="1"/>
  <c r="BK175" i="5"/>
  <c r="BI175" i="5"/>
  <c r="BH175" i="5"/>
  <c r="BG175" i="5"/>
  <c r="BE175" i="5"/>
  <c r="T175" i="5"/>
  <c r="T174" i="5" s="1"/>
  <c r="R175" i="5"/>
  <c r="P175" i="5"/>
  <c r="J175" i="5"/>
  <c r="BF175" i="5" s="1"/>
  <c r="R174" i="5"/>
  <c r="P174" i="5"/>
  <c r="BK173" i="5"/>
  <c r="BI173" i="5"/>
  <c r="BH173" i="5"/>
  <c r="BG173" i="5"/>
  <c r="BE173" i="5"/>
  <c r="T173" i="5"/>
  <c r="R173" i="5"/>
  <c r="P173" i="5"/>
  <c r="J173" i="5"/>
  <c r="BF173" i="5" s="1"/>
  <c r="BK172" i="5"/>
  <c r="BI172" i="5"/>
  <c r="BH172" i="5"/>
  <c r="BG172" i="5"/>
  <c r="BE172" i="5"/>
  <c r="T172" i="5"/>
  <c r="T171" i="5" s="1"/>
  <c r="R172" i="5"/>
  <c r="P172" i="5"/>
  <c r="P171" i="5" s="1"/>
  <c r="J172" i="5"/>
  <c r="BF172" i="5" s="1"/>
  <c r="R171" i="5"/>
  <c r="BK170" i="5"/>
  <c r="BI170" i="5"/>
  <c r="BH170" i="5"/>
  <c r="BG170" i="5"/>
  <c r="BE170" i="5"/>
  <c r="T170" i="5"/>
  <c r="R170" i="5"/>
  <c r="P170" i="5"/>
  <c r="J170" i="5"/>
  <c r="BF170" i="5" s="1"/>
  <c r="BK169" i="5"/>
  <c r="BI169" i="5"/>
  <c r="BH169" i="5"/>
  <c r="BG169" i="5"/>
  <c r="BF169" i="5"/>
  <c r="BE169" i="5"/>
  <c r="T169" i="5"/>
  <c r="R169" i="5"/>
  <c r="P169" i="5"/>
  <c r="J169" i="5"/>
  <c r="BK168" i="5"/>
  <c r="BI168" i="5"/>
  <c r="BH168" i="5"/>
  <c r="BG168" i="5"/>
  <c r="BE168" i="5"/>
  <c r="T168" i="5"/>
  <c r="R168" i="5"/>
  <c r="P168" i="5"/>
  <c r="J168" i="5"/>
  <c r="BF168" i="5" s="1"/>
  <c r="BK167" i="5"/>
  <c r="BI167" i="5"/>
  <c r="BH167" i="5"/>
  <c r="BG167" i="5"/>
  <c r="BE167" i="5"/>
  <c r="T167" i="5"/>
  <c r="R167" i="5"/>
  <c r="P167" i="5"/>
  <c r="J167" i="5"/>
  <c r="BF167" i="5" s="1"/>
  <c r="BK166" i="5"/>
  <c r="BI166" i="5"/>
  <c r="BH166" i="5"/>
  <c r="BG166" i="5"/>
  <c r="BE166" i="5"/>
  <c r="T166" i="5"/>
  <c r="R166" i="5"/>
  <c r="P166" i="5"/>
  <c r="J166" i="5"/>
  <c r="BF166" i="5" s="1"/>
  <c r="BK165" i="5"/>
  <c r="BI165" i="5"/>
  <c r="BH165" i="5"/>
  <c r="BG165" i="5"/>
  <c r="BE165" i="5"/>
  <c r="T165" i="5"/>
  <c r="R165" i="5"/>
  <c r="P165" i="5"/>
  <c r="J165" i="5"/>
  <c r="BF165" i="5" s="1"/>
  <c r="BK164" i="5"/>
  <c r="BI164" i="5"/>
  <c r="BH164" i="5"/>
  <c r="BG164" i="5"/>
  <c r="BE164" i="5"/>
  <c r="T164" i="5"/>
  <c r="R164" i="5"/>
  <c r="P164" i="5"/>
  <c r="J164" i="5"/>
  <c r="BF164" i="5" s="1"/>
  <c r="BK163" i="5"/>
  <c r="BI163" i="5"/>
  <c r="BH163" i="5"/>
  <c r="BG163" i="5"/>
  <c r="BE163" i="5"/>
  <c r="T163" i="5"/>
  <c r="R163" i="5"/>
  <c r="P163" i="5"/>
  <c r="J163" i="5"/>
  <c r="BF163" i="5" s="1"/>
  <c r="BK162" i="5"/>
  <c r="BI162" i="5"/>
  <c r="BH162" i="5"/>
  <c r="BG162" i="5"/>
  <c r="BE162" i="5"/>
  <c r="T162" i="5"/>
  <c r="R162" i="5"/>
  <c r="P162" i="5"/>
  <c r="J162" i="5"/>
  <c r="BF162" i="5" s="1"/>
  <c r="BK161" i="5"/>
  <c r="BI161" i="5"/>
  <c r="BH161" i="5"/>
  <c r="BG161" i="5"/>
  <c r="BE161" i="5"/>
  <c r="T161" i="5"/>
  <c r="R161" i="5"/>
  <c r="P161" i="5"/>
  <c r="J161" i="5"/>
  <c r="BF161" i="5" s="1"/>
  <c r="BK160" i="5"/>
  <c r="BI160" i="5"/>
  <c r="BH160" i="5"/>
  <c r="BG160" i="5"/>
  <c r="BF160" i="5"/>
  <c r="BE160" i="5"/>
  <c r="T160" i="5"/>
  <c r="R160" i="5"/>
  <c r="P160" i="5"/>
  <c r="J160" i="5"/>
  <c r="BK159" i="5"/>
  <c r="BI159" i="5"/>
  <c r="BH159" i="5"/>
  <c r="BG159" i="5"/>
  <c r="BE159" i="5"/>
  <c r="T159" i="5"/>
  <c r="R159" i="5"/>
  <c r="P159" i="5"/>
  <c r="J159" i="5"/>
  <c r="BF159" i="5" s="1"/>
  <c r="BK158" i="5"/>
  <c r="BI158" i="5"/>
  <c r="BH158" i="5"/>
  <c r="BG158" i="5"/>
  <c r="BE158" i="5"/>
  <c r="T158" i="5"/>
  <c r="R158" i="5"/>
  <c r="P158" i="5"/>
  <c r="J158" i="5"/>
  <c r="BF158" i="5" s="1"/>
  <c r="BK157" i="5"/>
  <c r="BI157" i="5"/>
  <c r="BH157" i="5"/>
  <c r="BG157" i="5"/>
  <c r="BE157" i="5"/>
  <c r="T157" i="5"/>
  <c r="R157" i="5"/>
  <c r="P157" i="5"/>
  <c r="J157" i="5"/>
  <c r="BF157" i="5" s="1"/>
  <c r="BK156" i="5"/>
  <c r="BI156" i="5"/>
  <c r="BH156" i="5"/>
  <c r="BG156" i="5"/>
  <c r="BE156" i="5"/>
  <c r="T156" i="5"/>
  <c r="R156" i="5"/>
  <c r="P156" i="5"/>
  <c r="J156" i="5"/>
  <c r="BF156" i="5" s="1"/>
  <c r="BK155" i="5"/>
  <c r="BI155" i="5"/>
  <c r="BH155" i="5"/>
  <c r="BG155" i="5"/>
  <c r="BE155" i="5"/>
  <c r="T155" i="5"/>
  <c r="R155" i="5"/>
  <c r="P155" i="5"/>
  <c r="P152" i="5" s="1"/>
  <c r="P150" i="5" s="1"/>
  <c r="J155" i="5"/>
  <c r="BF155" i="5" s="1"/>
  <c r="BK154" i="5"/>
  <c r="BI154" i="5"/>
  <c r="BH154" i="5"/>
  <c r="BG154" i="5"/>
  <c r="BF154" i="5"/>
  <c r="BE154" i="5"/>
  <c r="T154" i="5"/>
  <c r="R154" i="5"/>
  <c r="P154" i="5"/>
  <c r="J154" i="5"/>
  <c r="BK153" i="5"/>
  <c r="BI153" i="5"/>
  <c r="BH153" i="5"/>
  <c r="BG153" i="5"/>
  <c r="BE153" i="5"/>
  <c r="T153" i="5"/>
  <c r="T152" i="5" s="1"/>
  <c r="R153" i="5"/>
  <c r="R152" i="5" s="1"/>
  <c r="R150" i="5" s="1"/>
  <c r="P153" i="5"/>
  <c r="J153" i="5"/>
  <c r="BF153" i="5" s="1"/>
  <c r="J151" i="5"/>
  <c r="BK149" i="5"/>
  <c r="BI149" i="5"/>
  <c r="BH149" i="5"/>
  <c r="BG149" i="5"/>
  <c r="BE149" i="5"/>
  <c r="T149" i="5"/>
  <c r="R149" i="5"/>
  <c r="P149" i="5"/>
  <c r="J149" i="5"/>
  <c r="BF149" i="5" s="1"/>
  <c r="BK148" i="5"/>
  <c r="BI148" i="5"/>
  <c r="BH148" i="5"/>
  <c r="BG148" i="5"/>
  <c r="BF148" i="5"/>
  <c r="BE148" i="5"/>
  <c r="T148" i="5"/>
  <c r="R148" i="5"/>
  <c r="P148" i="5"/>
  <c r="J148" i="5"/>
  <c r="BK147" i="5"/>
  <c r="BI147" i="5"/>
  <c r="BH147" i="5"/>
  <c r="BG147" i="5"/>
  <c r="BE147" i="5"/>
  <c r="T147" i="5"/>
  <c r="R147" i="5"/>
  <c r="R146" i="5" s="1"/>
  <c r="P147" i="5"/>
  <c r="P146" i="5" s="1"/>
  <c r="J147" i="5"/>
  <c r="BF147" i="5" s="1"/>
  <c r="BK145" i="5"/>
  <c r="BI145" i="5"/>
  <c r="BH145" i="5"/>
  <c r="BG145" i="5"/>
  <c r="BF145" i="5"/>
  <c r="BE145" i="5"/>
  <c r="T145" i="5"/>
  <c r="R145" i="5"/>
  <c r="P145" i="5"/>
  <c r="J145" i="5"/>
  <c r="BK144" i="5"/>
  <c r="BI144" i="5"/>
  <c r="BH144" i="5"/>
  <c r="BG144" i="5"/>
  <c r="BE144" i="5"/>
  <c r="T144" i="5"/>
  <c r="T142" i="5" s="1"/>
  <c r="R144" i="5"/>
  <c r="P144" i="5"/>
  <c r="J144" i="5"/>
  <c r="BF144" i="5" s="1"/>
  <c r="BK143" i="5"/>
  <c r="BI143" i="5"/>
  <c r="BH143" i="5"/>
  <c r="BG143" i="5"/>
  <c r="BE143" i="5"/>
  <c r="T143" i="5"/>
  <c r="R143" i="5"/>
  <c r="R142" i="5" s="1"/>
  <c r="P143" i="5"/>
  <c r="P142" i="5" s="1"/>
  <c r="J143" i="5"/>
  <c r="BF143" i="5" s="1"/>
  <c r="BK141" i="5"/>
  <c r="BK139" i="5" s="1"/>
  <c r="J139" i="5" s="1"/>
  <c r="J99" i="5" s="1"/>
  <c r="BI141" i="5"/>
  <c r="BH141" i="5"/>
  <c r="BG141" i="5"/>
  <c r="BE141" i="5"/>
  <c r="T141" i="5"/>
  <c r="R141" i="5"/>
  <c r="P141" i="5"/>
  <c r="J141" i="5"/>
  <c r="BF141" i="5" s="1"/>
  <c r="BK140" i="5"/>
  <c r="BI140" i="5"/>
  <c r="BH140" i="5"/>
  <c r="BG140" i="5"/>
  <c r="BE140" i="5"/>
  <c r="T140" i="5"/>
  <c r="T139" i="5" s="1"/>
  <c r="R140" i="5"/>
  <c r="R139" i="5" s="1"/>
  <c r="P140" i="5"/>
  <c r="P139" i="5" s="1"/>
  <c r="J140" i="5"/>
  <c r="BF140" i="5" s="1"/>
  <c r="BK138" i="5"/>
  <c r="BI138" i="5"/>
  <c r="BH138" i="5"/>
  <c r="BG138" i="5"/>
  <c r="BF138" i="5"/>
  <c r="BE138" i="5"/>
  <c r="T138" i="5"/>
  <c r="R138" i="5"/>
  <c r="P138" i="5"/>
  <c r="J138" i="5"/>
  <c r="BK137" i="5"/>
  <c r="BI137" i="5"/>
  <c r="BH137" i="5"/>
  <c r="BG137" i="5"/>
  <c r="BE137" i="5"/>
  <c r="T137" i="5"/>
  <c r="R137" i="5"/>
  <c r="P137" i="5"/>
  <c r="J137" i="5"/>
  <c r="BF137" i="5" s="1"/>
  <c r="BK136" i="5"/>
  <c r="BI136" i="5"/>
  <c r="BH136" i="5"/>
  <c r="BG136" i="5"/>
  <c r="BE136" i="5"/>
  <c r="T136" i="5"/>
  <c r="R136" i="5"/>
  <c r="P136" i="5"/>
  <c r="P130" i="5" s="1"/>
  <c r="J136" i="5"/>
  <c r="BF136" i="5" s="1"/>
  <c r="BK135" i="5"/>
  <c r="BI135" i="5"/>
  <c r="BH135" i="5"/>
  <c r="BG135" i="5"/>
  <c r="BF135" i="5"/>
  <c r="BE135" i="5"/>
  <c r="T135" i="5"/>
  <c r="R135" i="5"/>
  <c r="P135" i="5"/>
  <c r="J135" i="5"/>
  <c r="BK134" i="5"/>
  <c r="BI134" i="5"/>
  <c r="BH134" i="5"/>
  <c r="BG134" i="5"/>
  <c r="BE134" i="5"/>
  <c r="T134" i="5"/>
  <c r="R134" i="5"/>
  <c r="R130" i="5" s="1"/>
  <c r="R129" i="5" s="1"/>
  <c r="R128" i="5" s="1"/>
  <c r="P134" i="5"/>
  <c r="J134" i="5"/>
  <c r="BF134" i="5" s="1"/>
  <c r="BK133" i="5"/>
  <c r="BI133" i="5"/>
  <c r="BH133" i="5"/>
  <c r="BG133" i="5"/>
  <c r="F35" i="5" s="1"/>
  <c r="BB98" i="1" s="1"/>
  <c r="BE133" i="5"/>
  <c r="T133" i="5"/>
  <c r="R133" i="5"/>
  <c r="P133" i="5"/>
  <c r="J133" i="5"/>
  <c r="BF133" i="5" s="1"/>
  <c r="BK132" i="5"/>
  <c r="BI132" i="5"/>
  <c r="BH132" i="5"/>
  <c r="BG132" i="5"/>
  <c r="BE132" i="5"/>
  <c r="T132" i="5"/>
  <c r="R132" i="5"/>
  <c r="P132" i="5"/>
  <c r="J132" i="5"/>
  <c r="BF132" i="5" s="1"/>
  <c r="BK131" i="5"/>
  <c r="BI131" i="5"/>
  <c r="BH131" i="5"/>
  <c r="BG131" i="5"/>
  <c r="BE131" i="5"/>
  <c r="T131" i="5"/>
  <c r="R131" i="5"/>
  <c r="P131" i="5"/>
  <c r="J131" i="5"/>
  <c r="BF131" i="5" s="1"/>
  <c r="J125" i="5"/>
  <c r="F125" i="5"/>
  <c r="F124" i="5"/>
  <c r="F122" i="5"/>
  <c r="E120" i="5"/>
  <c r="J103" i="5"/>
  <c r="J91" i="5"/>
  <c r="F91" i="5"/>
  <c r="F89" i="5"/>
  <c r="E87" i="5"/>
  <c r="J37" i="5"/>
  <c r="J36" i="5"/>
  <c r="J35" i="5"/>
  <c r="J24" i="5"/>
  <c r="E24" i="5"/>
  <c r="J92" i="5" s="1"/>
  <c r="J23" i="5"/>
  <c r="J21" i="5"/>
  <c r="E21" i="5"/>
  <c r="J124" i="5" s="1"/>
  <c r="J20" i="5"/>
  <c r="J12" i="5"/>
  <c r="E7" i="5"/>
  <c r="BK204" i="4"/>
  <c r="BI204" i="4"/>
  <c r="BH204" i="4"/>
  <c r="BG204" i="4"/>
  <c r="BE204" i="4"/>
  <c r="T204" i="4"/>
  <c r="R204" i="4"/>
  <c r="P204" i="4"/>
  <c r="J204" i="4"/>
  <c r="BF204" i="4" s="1"/>
  <c r="BK203" i="4"/>
  <c r="BI203" i="4"/>
  <c r="BH203" i="4"/>
  <c r="BG203" i="4"/>
  <c r="BE203" i="4"/>
  <c r="T203" i="4"/>
  <c r="R203" i="4"/>
  <c r="P203" i="4"/>
  <c r="J203" i="4"/>
  <c r="BF203" i="4" s="1"/>
  <c r="BK202" i="4"/>
  <c r="BI202" i="4"/>
  <c r="BH202" i="4"/>
  <c r="BG202" i="4"/>
  <c r="BE202" i="4"/>
  <c r="T202" i="4"/>
  <c r="R202" i="4"/>
  <c r="P202" i="4"/>
  <c r="J202" i="4"/>
  <c r="BF202" i="4" s="1"/>
  <c r="BK201" i="4"/>
  <c r="BI201" i="4"/>
  <c r="BH201" i="4"/>
  <c r="BG201" i="4"/>
  <c r="BF201" i="4"/>
  <c r="BE201" i="4"/>
  <c r="T201" i="4"/>
  <c r="R201" i="4"/>
  <c r="P201" i="4"/>
  <c r="J201" i="4"/>
  <c r="BK200" i="4"/>
  <c r="BI200" i="4"/>
  <c r="BH200" i="4"/>
  <c r="BG200" i="4"/>
  <c r="BE200" i="4"/>
  <c r="T200" i="4"/>
  <c r="R200" i="4"/>
  <c r="P200" i="4"/>
  <c r="J200" i="4"/>
  <c r="BF200" i="4" s="1"/>
  <c r="BK199" i="4"/>
  <c r="BI199" i="4"/>
  <c r="BH199" i="4"/>
  <c r="BG199" i="4"/>
  <c r="BE199" i="4"/>
  <c r="T199" i="4"/>
  <c r="R199" i="4"/>
  <c r="P199" i="4"/>
  <c r="J199" i="4"/>
  <c r="BF199" i="4" s="1"/>
  <c r="BK198" i="4"/>
  <c r="BI198" i="4"/>
  <c r="BH198" i="4"/>
  <c r="BG198" i="4"/>
  <c r="BE198" i="4"/>
  <c r="T198" i="4"/>
  <c r="R198" i="4"/>
  <c r="P198" i="4"/>
  <c r="J198" i="4"/>
  <c r="BF198" i="4" s="1"/>
  <c r="BK197" i="4"/>
  <c r="BI197" i="4"/>
  <c r="BH197" i="4"/>
  <c r="BG197" i="4"/>
  <c r="BE197" i="4"/>
  <c r="T197" i="4"/>
  <c r="R197" i="4"/>
  <c r="R194" i="4" s="1"/>
  <c r="P197" i="4"/>
  <c r="J197" i="4"/>
  <c r="BF197" i="4" s="1"/>
  <c r="BK196" i="4"/>
  <c r="BI196" i="4"/>
  <c r="BH196" i="4"/>
  <c r="BG196" i="4"/>
  <c r="BE196" i="4"/>
  <c r="T196" i="4"/>
  <c r="R196" i="4"/>
  <c r="P196" i="4"/>
  <c r="J196" i="4"/>
  <c r="BF196" i="4" s="1"/>
  <c r="BK195" i="4"/>
  <c r="BI195" i="4"/>
  <c r="BH195" i="4"/>
  <c r="BG195" i="4"/>
  <c r="BF195" i="4"/>
  <c r="BE195" i="4"/>
  <c r="T195" i="4"/>
  <c r="R195" i="4"/>
  <c r="P195" i="4"/>
  <c r="J195" i="4"/>
  <c r="T194" i="4"/>
  <c r="BK193" i="4"/>
  <c r="BI193" i="4"/>
  <c r="BH193" i="4"/>
  <c r="BG193" i="4"/>
  <c r="BE193" i="4"/>
  <c r="T193" i="4"/>
  <c r="T192" i="4" s="1"/>
  <c r="R193" i="4"/>
  <c r="R192" i="4" s="1"/>
  <c r="P193" i="4"/>
  <c r="J193" i="4"/>
  <c r="BF193" i="4" s="1"/>
  <c r="BK192" i="4"/>
  <c r="P192" i="4"/>
  <c r="J192" i="4"/>
  <c r="J105" i="4" s="1"/>
  <c r="BK191" i="4"/>
  <c r="BI191" i="4"/>
  <c r="BH191" i="4"/>
  <c r="BG191" i="4"/>
  <c r="BF191" i="4"/>
  <c r="BE191" i="4"/>
  <c r="T191" i="4"/>
  <c r="R191" i="4"/>
  <c r="P191" i="4"/>
  <c r="J191" i="4"/>
  <c r="BK190" i="4"/>
  <c r="BI190" i="4"/>
  <c r="BH190" i="4"/>
  <c r="BG190" i="4"/>
  <c r="BE190" i="4"/>
  <c r="T190" i="4"/>
  <c r="R190" i="4"/>
  <c r="P190" i="4"/>
  <c r="J190" i="4"/>
  <c r="BF190" i="4" s="1"/>
  <c r="BK189" i="4"/>
  <c r="BI189" i="4"/>
  <c r="BH189" i="4"/>
  <c r="BG189" i="4"/>
  <c r="BE189" i="4"/>
  <c r="T189" i="4"/>
  <c r="R189" i="4"/>
  <c r="P189" i="4"/>
  <c r="J189" i="4"/>
  <c r="BF189" i="4" s="1"/>
  <c r="BK188" i="4"/>
  <c r="BI188" i="4"/>
  <c r="BH188" i="4"/>
  <c r="BG188" i="4"/>
  <c r="BE188" i="4"/>
  <c r="T188" i="4"/>
  <c r="R188" i="4"/>
  <c r="P188" i="4"/>
  <c r="J188" i="4"/>
  <c r="BF188" i="4" s="1"/>
  <c r="BK187" i="4"/>
  <c r="BI187" i="4"/>
  <c r="BH187" i="4"/>
  <c r="BG187" i="4"/>
  <c r="BE187" i="4"/>
  <c r="T187" i="4"/>
  <c r="R187" i="4"/>
  <c r="P187" i="4"/>
  <c r="J187" i="4"/>
  <c r="BF187" i="4" s="1"/>
  <c r="BK186" i="4"/>
  <c r="BI186" i="4"/>
  <c r="BH186" i="4"/>
  <c r="BG186" i="4"/>
  <c r="BE186" i="4"/>
  <c r="T186" i="4"/>
  <c r="R186" i="4"/>
  <c r="P186" i="4"/>
  <c r="J186" i="4"/>
  <c r="BF186" i="4" s="1"/>
  <c r="BK185" i="4"/>
  <c r="BI185" i="4"/>
  <c r="BH185" i="4"/>
  <c r="BG185" i="4"/>
  <c r="BE185" i="4"/>
  <c r="T185" i="4"/>
  <c r="R185" i="4"/>
  <c r="P185" i="4"/>
  <c r="J185" i="4"/>
  <c r="BF185" i="4" s="1"/>
  <c r="BK184" i="4"/>
  <c r="BI184" i="4"/>
  <c r="BH184" i="4"/>
  <c r="BG184" i="4"/>
  <c r="BE184" i="4"/>
  <c r="T184" i="4"/>
  <c r="R184" i="4"/>
  <c r="P184" i="4"/>
  <c r="J184" i="4"/>
  <c r="BF184" i="4" s="1"/>
  <c r="BK183" i="4"/>
  <c r="BI183" i="4"/>
  <c r="BH183" i="4"/>
  <c r="BG183" i="4"/>
  <c r="BE183" i="4"/>
  <c r="T183" i="4"/>
  <c r="R183" i="4"/>
  <c r="P183" i="4"/>
  <c r="J183" i="4"/>
  <c r="BF183" i="4" s="1"/>
  <c r="BK182" i="4"/>
  <c r="BI182" i="4"/>
  <c r="BH182" i="4"/>
  <c r="BG182" i="4"/>
  <c r="BF182" i="4"/>
  <c r="BE182" i="4"/>
  <c r="T182" i="4"/>
  <c r="R182" i="4"/>
  <c r="P182" i="4"/>
  <c r="J182" i="4"/>
  <c r="BK181" i="4"/>
  <c r="BI181" i="4"/>
  <c r="BH181" i="4"/>
  <c r="BG181" i="4"/>
  <c r="BE181" i="4"/>
  <c r="T181" i="4"/>
  <c r="R181" i="4"/>
  <c r="P181" i="4"/>
  <c r="J181" i="4"/>
  <c r="BF181" i="4" s="1"/>
  <c r="BK180" i="4"/>
  <c r="BI180" i="4"/>
  <c r="BH180" i="4"/>
  <c r="BG180" i="4"/>
  <c r="BE180" i="4"/>
  <c r="T180" i="4"/>
  <c r="R180" i="4"/>
  <c r="P180" i="4"/>
  <c r="J180" i="4"/>
  <c r="BF180" i="4" s="1"/>
  <c r="BK179" i="4"/>
  <c r="BI179" i="4"/>
  <c r="BH179" i="4"/>
  <c r="BG179" i="4"/>
  <c r="BE179" i="4"/>
  <c r="T179" i="4"/>
  <c r="R179" i="4"/>
  <c r="P179" i="4"/>
  <c r="J179" i="4"/>
  <c r="BF179" i="4" s="1"/>
  <c r="BK178" i="4"/>
  <c r="BI178" i="4"/>
  <c r="BH178" i="4"/>
  <c r="BG178" i="4"/>
  <c r="BE178" i="4"/>
  <c r="T178" i="4"/>
  <c r="R178" i="4"/>
  <c r="P178" i="4"/>
  <c r="J178" i="4"/>
  <c r="BF178" i="4" s="1"/>
  <c r="BK177" i="4"/>
  <c r="BI177" i="4"/>
  <c r="BH177" i="4"/>
  <c r="BG177" i="4"/>
  <c r="BE177" i="4"/>
  <c r="T177" i="4"/>
  <c r="R177" i="4"/>
  <c r="P177" i="4"/>
  <c r="P176" i="4" s="1"/>
  <c r="J177" i="4"/>
  <c r="BF177" i="4" s="1"/>
  <c r="BK175" i="4"/>
  <c r="BI175" i="4"/>
  <c r="BH175" i="4"/>
  <c r="BG175" i="4"/>
  <c r="BE175" i="4"/>
  <c r="T175" i="4"/>
  <c r="R175" i="4"/>
  <c r="P175" i="4"/>
  <c r="J175" i="4"/>
  <c r="BF175" i="4" s="1"/>
  <c r="BK174" i="4"/>
  <c r="BI174" i="4"/>
  <c r="BH174" i="4"/>
  <c r="BG174" i="4"/>
  <c r="BE174" i="4"/>
  <c r="T174" i="4"/>
  <c r="R174" i="4"/>
  <c r="P174" i="4"/>
  <c r="J174" i="4"/>
  <c r="BF174" i="4" s="1"/>
  <c r="BK173" i="4"/>
  <c r="BI173" i="4"/>
  <c r="BH173" i="4"/>
  <c r="BG173" i="4"/>
  <c r="BE173" i="4"/>
  <c r="T173" i="4"/>
  <c r="R173" i="4"/>
  <c r="P173" i="4"/>
  <c r="J173" i="4"/>
  <c r="BF173" i="4" s="1"/>
  <c r="BK172" i="4"/>
  <c r="BI172" i="4"/>
  <c r="BH172" i="4"/>
  <c r="BG172" i="4"/>
  <c r="BE172" i="4"/>
  <c r="T172" i="4"/>
  <c r="R172" i="4"/>
  <c r="P172" i="4"/>
  <c r="J172" i="4"/>
  <c r="BF172" i="4" s="1"/>
  <c r="BK171" i="4"/>
  <c r="BI171" i="4"/>
  <c r="BH171" i="4"/>
  <c r="BG171" i="4"/>
  <c r="BE171" i="4"/>
  <c r="T171" i="4"/>
  <c r="R171" i="4"/>
  <c r="P171" i="4"/>
  <c r="J171" i="4"/>
  <c r="BF171" i="4" s="1"/>
  <c r="BK170" i="4"/>
  <c r="BI170" i="4"/>
  <c r="BH170" i="4"/>
  <c r="BG170" i="4"/>
  <c r="BF170" i="4"/>
  <c r="BE170" i="4"/>
  <c r="T170" i="4"/>
  <c r="R170" i="4"/>
  <c r="P170" i="4"/>
  <c r="J170" i="4"/>
  <c r="BK169" i="4"/>
  <c r="BI169" i="4"/>
  <c r="BH169" i="4"/>
  <c r="BG169" i="4"/>
  <c r="BF169" i="4"/>
  <c r="BE169" i="4"/>
  <c r="T169" i="4"/>
  <c r="R169" i="4"/>
  <c r="P169" i="4"/>
  <c r="J169" i="4"/>
  <c r="BK168" i="4"/>
  <c r="BI168" i="4"/>
  <c r="BH168" i="4"/>
  <c r="BG168" i="4"/>
  <c r="BE168" i="4"/>
  <c r="T168" i="4"/>
  <c r="R168" i="4"/>
  <c r="P168" i="4"/>
  <c r="J168" i="4"/>
  <c r="BF168" i="4" s="1"/>
  <c r="BK167" i="4"/>
  <c r="BI167" i="4"/>
  <c r="BH167" i="4"/>
  <c r="BG167" i="4"/>
  <c r="BE167" i="4"/>
  <c r="T167" i="4"/>
  <c r="R167" i="4"/>
  <c r="P167" i="4"/>
  <c r="J167" i="4"/>
  <c r="BF167" i="4" s="1"/>
  <c r="BK166" i="4"/>
  <c r="BI166" i="4"/>
  <c r="BH166" i="4"/>
  <c r="BG166" i="4"/>
  <c r="BE166" i="4"/>
  <c r="T166" i="4"/>
  <c r="R166" i="4"/>
  <c r="P166" i="4"/>
  <c r="J166" i="4"/>
  <c r="BF166" i="4" s="1"/>
  <c r="BK165" i="4"/>
  <c r="BI165" i="4"/>
  <c r="BH165" i="4"/>
  <c r="BG165" i="4"/>
  <c r="BE165" i="4"/>
  <c r="T165" i="4"/>
  <c r="R165" i="4"/>
  <c r="P165" i="4"/>
  <c r="J165" i="4"/>
  <c r="BF165" i="4" s="1"/>
  <c r="BK164" i="4"/>
  <c r="BI164" i="4"/>
  <c r="BH164" i="4"/>
  <c r="BG164" i="4"/>
  <c r="BE164" i="4"/>
  <c r="T164" i="4"/>
  <c r="R164" i="4"/>
  <c r="P164" i="4"/>
  <c r="J164" i="4"/>
  <c r="BF164" i="4" s="1"/>
  <c r="BK163" i="4"/>
  <c r="BI163" i="4"/>
  <c r="BH163" i="4"/>
  <c r="BG163" i="4"/>
  <c r="BE163" i="4"/>
  <c r="T163" i="4"/>
  <c r="R163" i="4"/>
  <c r="P163" i="4"/>
  <c r="J163" i="4"/>
  <c r="BF163" i="4" s="1"/>
  <c r="T162" i="4"/>
  <c r="R162" i="4"/>
  <c r="BK161" i="4"/>
  <c r="BI161" i="4"/>
  <c r="BH161" i="4"/>
  <c r="BG161" i="4"/>
  <c r="BE161" i="4"/>
  <c r="T161" i="4"/>
  <c r="R161" i="4"/>
  <c r="P161" i="4"/>
  <c r="J161" i="4"/>
  <c r="BF161" i="4" s="1"/>
  <c r="BK160" i="4"/>
  <c r="BI160" i="4"/>
  <c r="BH160" i="4"/>
  <c r="BG160" i="4"/>
  <c r="BF160" i="4"/>
  <c r="BE160" i="4"/>
  <c r="T160" i="4"/>
  <c r="R160" i="4"/>
  <c r="P160" i="4"/>
  <c r="J160" i="4"/>
  <c r="BK159" i="4"/>
  <c r="BK157" i="4" s="1"/>
  <c r="J157" i="4" s="1"/>
  <c r="J102" i="4" s="1"/>
  <c r="BI159" i="4"/>
  <c r="BH159" i="4"/>
  <c r="BG159" i="4"/>
  <c r="BE159" i="4"/>
  <c r="T159" i="4"/>
  <c r="T157" i="4" s="1"/>
  <c r="R159" i="4"/>
  <c r="R157" i="4" s="1"/>
  <c r="P159" i="4"/>
  <c r="J159" i="4"/>
  <c r="BF159" i="4" s="1"/>
  <c r="BK158" i="4"/>
  <c r="BI158" i="4"/>
  <c r="BH158" i="4"/>
  <c r="BG158" i="4"/>
  <c r="BE158" i="4"/>
  <c r="T158" i="4"/>
  <c r="R158" i="4"/>
  <c r="P158" i="4"/>
  <c r="P157" i="4" s="1"/>
  <c r="J158" i="4"/>
  <c r="BF158" i="4" s="1"/>
  <c r="BK156" i="4"/>
  <c r="BI156" i="4"/>
  <c r="BH156" i="4"/>
  <c r="BG156" i="4"/>
  <c r="BE156" i="4"/>
  <c r="T156" i="4"/>
  <c r="R156" i="4"/>
  <c r="P156" i="4"/>
  <c r="J156" i="4"/>
  <c r="BF156" i="4" s="1"/>
  <c r="BK155" i="4"/>
  <c r="BI155" i="4"/>
  <c r="BH155" i="4"/>
  <c r="BG155" i="4"/>
  <c r="BE155" i="4"/>
  <c r="T155" i="4"/>
  <c r="R155" i="4"/>
  <c r="P155" i="4"/>
  <c r="J155" i="4"/>
  <c r="BF155" i="4" s="1"/>
  <c r="BK154" i="4"/>
  <c r="BI154" i="4"/>
  <c r="BH154" i="4"/>
  <c r="BG154" i="4"/>
  <c r="BE154" i="4"/>
  <c r="T154" i="4"/>
  <c r="R154" i="4"/>
  <c r="P154" i="4"/>
  <c r="J154" i="4"/>
  <c r="BF154" i="4" s="1"/>
  <c r="BK153" i="4"/>
  <c r="BK152" i="4" s="1"/>
  <c r="J152" i="4" s="1"/>
  <c r="BI153" i="4"/>
  <c r="BH153" i="4"/>
  <c r="BG153" i="4"/>
  <c r="BE153" i="4"/>
  <c r="T153" i="4"/>
  <c r="T152" i="4" s="1"/>
  <c r="R153" i="4"/>
  <c r="P153" i="4"/>
  <c r="J153" i="4"/>
  <c r="BF153" i="4" s="1"/>
  <c r="R152" i="4"/>
  <c r="BK151" i="4"/>
  <c r="BI151" i="4"/>
  <c r="BH151" i="4"/>
  <c r="BG151" i="4"/>
  <c r="BE151" i="4"/>
  <c r="T151" i="4"/>
  <c r="R151" i="4"/>
  <c r="P151" i="4"/>
  <c r="J151" i="4"/>
  <c r="BF151" i="4" s="1"/>
  <c r="BK150" i="4"/>
  <c r="BI150" i="4"/>
  <c r="BH150" i="4"/>
  <c r="BG150" i="4"/>
  <c r="BE150" i="4"/>
  <c r="T150" i="4"/>
  <c r="R150" i="4"/>
  <c r="P150" i="4"/>
  <c r="J150" i="4"/>
  <c r="BF150" i="4" s="1"/>
  <c r="BK149" i="4"/>
  <c r="BI149" i="4"/>
  <c r="BH149" i="4"/>
  <c r="BG149" i="4"/>
  <c r="BE149" i="4"/>
  <c r="T149" i="4"/>
  <c r="R149" i="4"/>
  <c r="R147" i="4" s="1"/>
  <c r="P149" i="4"/>
  <c r="J149" i="4"/>
  <c r="BF149" i="4" s="1"/>
  <c r="BK148" i="4"/>
  <c r="BI148" i="4"/>
  <c r="BH148" i="4"/>
  <c r="BG148" i="4"/>
  <c r="BE148" i="4"/>
  <c r="T148" i="4"/>
  <c r="T147" i="4" s="1"/>
  <c r="R148" i="4"/>
  <c r="P148" i="4"/>
  <c r="P147" i="4" s="1"/>
  <c r="J148" i="4"/>
  <c r="BF148" i="4" s="1"/>
  <c r="BK146" i="4"/>
  <c r="BK144" i="4" s="1"/>
  <c r="BI146" i="4"/>
  <c r="BH146" i="4"/>
  <c r="BG146" i="4"/>
  <c r="BE146" i="4"/>
  <c r="T146" i="4"/>
  <c r="T144" i="4" s="1"/>
  <c r="R146" i="4"/>
  <c r="P146" i="4"/>
  <c r="J146" i="4"/>
  <c r="BF146" i="4" s="1"/>
  <c r="BK145" i="4"/>
  <c r="BI145" i="4"/>
  <c r="BH145" i="4"/>
  <c r="BG145" i="4"/>
  <c r="BE145" i="4"/>
  <c r="T145" i="4"/>
  <c r="R145" i="4"/>
  <c r="R144" i="4" s="1"/>
  <c r="P145" i="4"/>
  <c r="P144" i="4" s="1"/>
  <c r="J145" i="4"/>
  <c r="BF145" i="4" s="1"/>
  <c r="J144" i="4"/>
  <c r="BK143" i="4"/>
  <c r="BI143" i="4"/>
  <c r="BH143" i="4"/>
  <c r="BG143" i="4"/>
  <c r="BF143" i="4"/>
  <c r="BE143" i="4"/>
  <c r="T143" i="4"/>
  <c r="R143" i="4"/>
  <c r="P143" i="4"/>
  <c r="J143" i="4"/>
  <c r="BK142" i="4"/>
  <c r="BI142" i="4"/>
  <c r="BH142" i="4"/>
  <c r="BG142" i="4"/>
  <c r="BE142" i="4"/>
  <c r="T142" i="4"/>
  <c r="T141" i="4" s="1"/>
  <c r="R142" i="4"/>
  <c r="P142" i="4"/>
  <c r="J142" i="4"/>
  <c r="BF142" i="4" s="1"/>
  <c r="R141" i="4"/>
  <c r="P141" i="4"/>
  <c r="BK140" i="4"/>
  <c r="BI140" i="4"/>
  <c r="BH140" i="4"/>
  <c r="BG140" i="4"/>
  <c r="BE140" i="4"/>
  <c r="T140" i="4"/>
  <c r="R140" i="4"/>
  <c r="P140" i="4"/>
  <c r="J140" i="4"/>
  <c r="BF140" i="4" s="1"/>
  <c r="BK139" i="4"/>
  <c r="BI139" i="4"/>
  <c r="BH139" i="4"/>
  <c r="BG139" i="4"/>
  <c r="BF139" i="4"/>
  <c r="BE139" i="4"/>
  <c r="T139" i="4"/>
  <c r="R139" i="4"/>
  <c r="P139" i="4"/>
  <c r="J139" i="4"/>
  <c r="BK138" i="4"/>
  <c r="BI138" i="4"/>
  <c r="BH138" i="4"/>
  <c r="BG138" i="4"/>
  <c r="BE138" i="4"/>
  <c r="T138" i="4"/>
  <c r="R138" i="4"/>
  <c r="P138" i="4"/>
  <c r="J138" i="4"/>
  <c r="BF138" i="4" s="1"/>
  <c r="BK137" i="4"/>
  <c r="BI137" i="4"/>
  <c r="BH137" i="4"/>
  <c r="BG137" i="4"/>
  <c r="BE137" i="4"/>
  <c r="T137" i="4"/>
  <c r="R137" i="4"/>
  <c r="P137" i="4"/>
  <c r="J137" i="4"/>
  <c r="BF137" i="4" s="1"/>
  <c r="BK136" i="4"/>
  <c r="BI136" i="4"/>
  <c r="BH136" i="4"/>
  <c r="BG136" i="4"/>
  <c r="BE136" i="4"/>
  <c r="T136" i="4"/>
  <c r="R136" i="4"/>
  <c r="P136" i="4"/>
  <c r="J136" i="4"/>
  <c r="BF136" i="4" s="1"/>
  <c r="BK135" i="4"/>
  <c r="BI135" i="4"/>
  <c r="BH135" i="4"/>
  <c r="BG135" i="4"/>
  <c r="BE135" i="4"/>
  <c r="T135" i="4"/>
  <c r="R135" i="4"/>
  <c r="P135" i="4"/>
  <c r="J135" i="4"/>
  <c r="BF135" i="4" s="1"/>
  <c r="BK134" i="4"/>
  <c r="BI134" i="4"/>
  <c r="BH134" i="4"/>
  <c r="BG134" i="4"/>
  <c r="BE134" i="4"/>
  <c r="T134" i="4"/>
  <c r="R134" i="4"/>
  <c r="P134" i="4"/>
  <c r="J134" i="4"/>
  <c r="BF134" i="4" s="1"/>
  <c r="BK133" i="4"/>
  <c r="BI133" i="4"/>
  <c r="BH133" i="4"/>
  <c r="BG133" i="4"/>
  <c r="BF133" i="4"/>
  <c r="BE133" i="4"/>
  <c r="T133" i="4"/>
  <c r="R133" i="4"/>
  <c r="P133" i="4"/>
  <c r="J133" i="4"/>
  <c r="BK132" i="4"/>
  <c r="BI132" i="4"/>
  <c r="BH132" i="4"/>
  <c r="BG132" i="4"/>
  <c r="BE132" i="4"/>
  <c r="T132" i="4"/>
  <c r="R132" i="4"/>
  <c r="P132" i="4"/>
  <c r="J132" i="4"/>
  <c r="BF132" i="4" s="1"/>
  <c r="BK131" i="4"/>
  <c r="BI131" i="4"/>
  <c r="BH131" i="4"/>
  <c r="BG131" i="4"/>
  <c r="BE131" i="4"/>
  <c r="F33" i="4" s="1"/>
  <c r="AZ97" i="1" s="1"/>
  <c r="T131" i="4"/>
  <c r="R131" i="4"/>
  <c r="P131" i="4"/>
  <c r="J131" i="4"/>
  <c r="BF131" i="4" s="1"/>
  <c r="BK130" i="4"/>
  <c r="BI130" i="4"/>
  <c r="BH130" i="4"/>
  <c r="BG130" i="4"/>
  <c r="BE130" i="4"/>
  <c r="T130" i="4"/>
  <c r="T127" i="4" s="1"/>
  <c r="R130" i="4"/>
  <c r="P130" i="4"/>
  <c r="J130" i="4"/>
  <c r="BF130" i="4" s="1"/>
  <c r="BK129" i="4"/>
  <c r="BI129" i="4"/>
  <c r="BH129" i="4"/>
  <c r="F36" i="4" s="1"/>
  <c r="BC97" i="1" s="1"/>
  <c r="BG129" i="4"/>
  <c r="BE129" i="4"/>
  <c r="T129" i="4"/>
  <c r="R129" i="4"/>
  <c r="R127" i="4" s="1"/>
  <c r="P129" i="4"/>
  <c r="J129" i="4"/>
  <c r="BF129" i="4" s="1"/>
  <c r="BK128" i="4"/>
  <c r="BK127" i="4" s="1"/>
  <c r="J127" i="4" s="1"/>
  <c r="J97" i="4" s="1"/>
  <c r="BI128" i="4"/>
  <c r="BH128" i="4"/>
  <c r="BG128" i="4"/>
  <c r="BE128" i="4"/>
  <c r="T128" i="4"/>
  <c r="R128" i="4"/>
  <c r="P128" i="4"/>
  <c r="P127" i="4" s="1"/>
  <c r="J128" i="4"/>
  <c r="BF128" i="4" s="1"/>
  <c r="F123" i="4"/>
  <c r="F122" i="4"/>
  <c r="F120" i="4"/>
  <c r="E118" i="4"/>
  <c r="E116" i="4"/>
  <c r="J101" i="4"/>
  <c r="J99" i="4"/>
  <c r="J92" i="4"/>
  <c r="F91" i="4"/>
  <c r="F89" i="4"/>
  <c r="E87" i="4"/>
  <c r="E85" i="4"/>
  <c r="J37" i="4"/>
  <c r="J36" i="4"/>
  <c r="J35" i="4"/>
  <c r="J24" i="4"/>
  <c r="E24" i="4"/>
  <c r="J123" i="4" s="1"/>
  <c r="J23" i="4"/>
  <c r="J21" i="4"/>
  <c r="E21" i="4"/>
  <c r="J122" i="4" s="1"/>
  <c r="J20" i="4"/>
  <c r="J12" i="4"/>
  <c r="J120" i="4" s="1"/>
  <c r="E7" i="4"/>
  <c r="BK284" i="3"/>
  <c r="BK283" i="3" s="1"/>
  <c r="BI284" i="3"/>
  <c r="BH284" i="3"/>
  <c r="BG284" i="3"/>
  <c r="BE284" i="3"/>
  <c r="T284" i="3"/>
  <c r="R284" i="3"/>
  <c r="R283" i="3" s="1"/>
  <c r="R282" i="3" s="1"/>
  <c r="P284" i="3"/>
  <c r="P283" i="3" s="1"/>
  <c r="P282" i="3" s="1"/>
  <c r="J284" i="3"/>
  <c r="BF284" i="3" s="1"/>
  <c r="T283" i="3"/>
  <c r="T282" i="3"/>
  <c r="BK281" i="3"/>
  <c r="BK280" i="3" s="1"/>
  <c r="J280" i="3" s="1"/>
  <c r="BI281" i="3"/>
  <c r="BH281" i="3"/>
  <c r="BG281" i="3"/>
  <c r="BE281" i="3"/>
  <c r="T281" i="3"/>
  <c r="T280" i="3" s="1"/>
  <c r="R281" i="3"/>
  <c r="P281" i="3"/>
  <c r="J281" i="3"/>
  <c r="BF281" i="3" s="1"/>
  <c r="R280" i="3"/>
  <c r="P280" i="3"/>
  <c r="BK279" i="3"/>
  <c r="BI279" i="3"/>
  <c r="BH279" i="3"/>
  <c r="BG279" i="3"/>
  <c r="BE279" i="3"/>
  <c r="T279" i="3"/>
  <c r="R279" i="3"/>
  <c r="P279" i="3"/>
  <c r="J279" i="3"/>
  <c r="BF279" i="3" s="1"/>
  <c r="BK278" i="3"/>
  <c r="BI278" i="3"/>
  <c r="BH278" i="3"/>
  <c r="BG278" i="3"/>
  <c r="BF278" i="3"/>
  <c r="BE278" i="3"/>
  <c r="T278" i="3"/>
  <c r="R278" i="3"/>
  <c r="P278" i="3"/>
  <c r="J278" i="3"/>
  <c r="BK277" i="3"/>
  <c r="BI277" i="3"/>
  <c r="BH277" i="3"/>
  <c r="BG277" i="3"/>
  <c r="BE277" i="3"/>
  <c r="T277" i="3"/>
  <c r="R277" i="3"/>
  <c r="P277" i="3"/>
  <c r="J277" i="3"/>
  <c r="BF277" i="3" s="1"/>
  <c r="BK276" i="3"/>
  <c r="BI276" i="3"/>
  <c r="BH276" i="3"/>
  <c r="BG276" i="3"/>
  <c r="BE276" i="3"/>
  <c r="T276" i="3"/>
  <c r="R276" i="3"/>
  <c r="P276" i="3"/>
  <c r="J276" i="3"/>
  <c r="BF276" i="3" s="1"/>
  <c r="BK275" i="3"/>
  <c r="BI275" i="3"/>
  <c r="BH275" i="3"/>
  <c r="BG275" i="3"/>
  <c r="BF275" i="3"/>
  <c r="BE275" i="3"/>
  <c r="T275" i="3"/>
  <c r="R275" i="3"/>
  <c r="P275" i="3"/>
  <c r="J275" i="3"/>
  <c r="BK274" i="3"/>
  <c r="BI274" i="3"/>
  <c r="BH274" i="3"/>
  <c r="BG274" i="3"/>
  <c r="BE274" i="3"/>
  <c r="T274" i="3"/>
  <c r="R274" i="3"/>
  <c r="P274" i="3"/>
  <c r="J274" i="3"/>
  <c r="BF274" i="3" s="1"/>
  <c r="BK273" i="3"/>
  <c r="BI273" i="3"/>
  <c r="BH273" i="3"/>
  <c r="BG273" i="3"/>
  <c r="BE273" i="3"/>
  <c r="T273" i="3"/>
  <c r="R273" i="3"/>
  <c r="P273" i="3"/>
  <c r="J273" i="3"/>
  <c r="BF273" i="3" s="1"/>
  <c r="BK272" i="3"/>
  <c r="BI272" i="3"/>
  <c r="BH272" i="3"/>
  <c r="BG272" i="3"/>
  <c r="BF272" i="3"/>
  <c r="BE272" i="3"/>
  <c r="T272" i="3"/>
  <c r="R272" i="3"/>
  <c r="P272" i="3"/>
  <c r="J272" i="3"/>
  <c r="BK271" i="3"/>
  <c r="BI271" i="3"/>
  <c r="BH271" i="3"/>
  <c r="BG271" i="3"/>
  <c r="BE271" i="3"/>
  <c r="T271" i="3"/>
  <c r="R271" i="3"/>
  <c r="P271" i="3"/>
  <c r="J271" i="3"/>
  <c r="BF271" i="3" s="1"/>
  <c r="BK270" i="3"/>
  <c r="BI270" i="3"/>
  <c r="BH270" i="3"/>
  <c r="BG270" i="3"/>
  <c r="BE270" i="3"/>
  <c r="T270" i="3"/>
  <c r="R270" i="3"/>
  <c r="P270" i="3"/>
  <c r="J270" i="3"/>
  <c r="BF270" i="3" s="1"/>
  <c r="BK269" i="3"/>
  <c r="BI269" i="3"/>
  <c r="BH269" i="3"/>
  <c r="BG269" i="3"/>
  <c r="BF269" i="3"/>
  <c r="BE269" i="3"/>
  <c r="T269" i="3"/>
  <c r="R269" i="3"/>
  <c r="P269" i="3"/>
  <c r="J269" i="3"/>
  <c r="BK268" i="3"/>
  <c r="BI268" i="3"/>
  <c r="BH268" i="3"/>
  <c r="BG268" i="3"/>
  <c r="BE268" i="3"/>
  <c r="T268" i="3"/>
  <c r="R268" i="3"/>
  <c r="P268" i="3"/>
  <c r="J268" i="3"/>
  <c r="BF268" i="3" s="1"/>
  <c r="BK267" i="3"/>
  <c r="BI267" i="3"/>
  <c r="BH267" i="3"/>
  <c r="BG267" i="3"/>
  <c r="BE267" i="3"/>
  <c r="T267" i="3"/>
  <c r="R267" i="3"/>
  <c r="P267" i="3"/>
  <c r="J267" i="3"/>
  <c r="BF267" i="3" s="1"/>
  <c r="BK266" i="3"/>
  <c r="BI266" i="3"/>
  <c r="BH266" i="3"/>
  <c r="BG266" i="3"/>
  <c r="BF266" i="3"/>
  <c r="BE266" i="3"/>
  <c r="T266" i="3"/>
  <c r="R266" i="3"/>
  <c r="P266" i="3"/>
  <c r="J266" i="3"/>
  <c r="BK265" i="3"/>
  <c r="BI265" i="3"/>
  <c r="BH265" i="3"/>
  <c r="BG265" i="3"/>
  <c r="BE265" i="3"/>
  <c r="T265" i="3"/>
  <c r="R265" i="3"/>
  <c r="P265" i="3"/>
  <c r="J265" i="3"/>
  <c r="BF265" i="3" s="1"/>
  <c r="BK264" i="3"/>
  <c r="BI264" i="3"/>
  <c r="BH264" i="3"/>
  <c r="BG264" i="3"/>
  <c r="BE264" i="3"/>
  <c r="T264" i="3"/>
  <c r="R264" i="3"/>
  <c r="P264" i="3"/>
  <c r="J264" i="3"/>
  <c r="BF264" i="3" s="1"/>
  <c r="BK263" i="3"/>
  <c r="BI263" i="3"/>
  <c r="BH263" i="3"/>
  <c r="BG263" i="3"/>
  <c r="BF263" i="3"/>
  <c r="BE263" i="3"/>
  <c r="T263" i="3"/>
  <c r="R263" i="3"/>
  <c r="P263" i="3"/>
  <c r="J263" i="3"/>
  <c r="BK262" i="3"/>
  <c r="BI262" i="3"/>
  <c r="BH262" i="3"/>
  <c r="BG262" i="3"/>
  <c r="BE262" i="3"/>
  <c r="T262" i="3"/>
  <c r="R262" i="3"/>
  <c r="P262" i="3"/>
  <c r="J262" i="3"/>
  <c r="BF262" i="3" s="1"/>
  <c r="BK261" i="3"/>
  <c r="BI261" i="3"/>
  <c r="BH261" i="3"/>
  <c r="BG261" i="3"/>
  <c r="BE261" i="3"/>
  <c r="T261" i="3"/>
  <c r="R261" i="3"/>
  <c r="P261" i="3"/>
  <c r="J261" i="3"/>
  <c r="BF261" i="3" s="1"/>
  <c r="BK260" i="3"/>
  <c r="BI260" i="3"/>
  <c r="BH260" i="3"/>
  <c r="BG260" i="3"/>
  <c r="BF260" i="3"/>
  <c r="BE260" i="3"/>
  <c r="T260" i="3"/>
  <c r="R260" i="3"/>
  <c r="P260" i="3"/>
  <c r="J260" i="3"/>
  <c r="BK259" i="3"/>
  <c r="BI259" i="3"/>
  <c r="BH259" i="3"/>
  <c r="BG259" i="3"/>
  <c r="BF259" i="3"/>
  <c r="BE259" i="3"/>
  <c r="T259" i="3"/>
  <c r="R259" i="3"/>
  <c r="P259" i="3"/>
  <c r="J259" i="3"/>
  <c r="BK258" i="3"/>
  <c r="BI258" i="3"/>
  <c r="BH258" i="3"/>
  <c r="BG258" i="3"/>
  <c r="BE258" i="3"/>
  <c r="T258" i="3"/>
  <c r="R258" i="3"/>
  <c r="P258" i="3"/>
  <c r="J258" i="3"/>
  <c r="BF258" i="3" s="1"/>
  <c r="BK257" i="3"/>
  <c r="BI257" i="3"/>
  <c r="BH257" i="3"/>
  <c r="BG257" i="3"/>
  <c r="BE257" i="3"/>
  <c r="T257" i="3"/>
  <c r="R257" i="3"/>
  <c r="P257" i="3"/>
  <c r="J257" i="3"/>
  <c r="BF257" i="3" s="1"/>
  <c r="BK256" i="3"/>
  <c r="BI256" i="3"/>
  <c r="BH256" i="3"/>
  <c r="BG256" i="3"/>
  <c r="BE256" i="3"/>
  <c r="T256" i="3"/>
  <c r="R256" i="3"/>
  <c r="P256" i="3"/>
  <c r="J256" i="3"/>
  <c r="BF256" i="3" s="1"/>
  <c r="BK255" i="3"/>
  <c r="BI255" i="3"/>
  <c r="BH255" i="3"/>
  <c r="BG255" i="3"/>
  <c r="BE255" i="3"/>
  <c r="T255" i="3"/>
  <c r="R255" i="3"/>
  <c r="P255" i="3"/>
  <c r="J255" i="3"/>
  <c r="BF255" i="3" s="1"/>
  <c r="BK254" i="3"/>
  <c r="BI254" i="3"/>
  <c r="BH254" i="3"/>
  <c r="BG254" i="3"/>
  <c r="BF254" i="3"/>
  <c r="BE254" i="3"/>
  <c r="T254" i="3"/>
  <c r="R254" i="3"/>
  <c r="P254" i="3"/>
  <c r="J254" i="3"/>
  <c r="BK253" i="3"/>
  <c r="BI253" i="3"/>
  <c r="BH253" i="3"/>
  <c r="BG253" i="3"/>
  <c r="BF253" i="3"/>
  <c r="BE253" i="3"/>
  <c r="T253" i="3"/>
  <c r="R253" i="3"/>
  <c r="P253" i="3"/>
  <c r="J253" i="3"/>
  <c r="BK252" i="3"/>
  <c r="BI252" i="3"/>
  <c r="BH252" i="3"/>
  <c r="BG252" i="3"/>
  <c r="BE252" i="3"/>
  <c r="T252" i="3"/>
  <c r="R252" i="3"/>
  <c r="P252" i="3"/>
  <c r="J252" i="3"/>
  <c r="BF252" i="3" s="1"/>
  <c r="BK251" i="3"/>
  <c r="BI251" i="3"/>
  <c r="BH251" i="3"/>
  <c r="BG251" i="3"/>
  <c r="BE251" i="3"/>
  <c r="T251" i="3"/>
  <c r="R251" i="3"/>
  <c r="P251" i="3"/>
  <c r="J251" i="3"/>
  <c r="BF251" i="3" s="1"/>
  <c r="BK250" i="3"/>
  <c r="BI250" i="3"/>
  <c r="BH250" i="3"/>
  <c r="BG250" i="3"/>
  <c r="BE250" i="3"/>
  <c r="T250" i="3"/>
  <c r="R250" i="3"/>
  <c r="P250" i="3"/>
  <c r="J250" i="3"/>
  <c r="BF250" i="3" s="1"/>
  <c r="BK249" i="3"/>
  <c r="BI249" i="3"/>
  <c r="BH249" i="3"/>
  <c r="BG249" i="3"/>
  <c r="BE249" i="3"/>
  <c r="T249" i="3"/>
  <c r="R249" i="3"/>
  <c r="P249" i="3"/>
  <c r="J249" i="3"/>
  <c r="BF249" i="3" s="1"/>
  <c r="BK248" i="3"/>
  <c r="BI248" i="3"/>
  <c r="BH248" i="3"/>
  <c r="BG248" i="3"/>
  <c r="BF248" i="3"/>
  <c r="BE248" i="3"/>
  <c r="T248" i="3"/>
  <c r="R248" i="3"/>
  <c r="P248" i="3"/>
  <c r="J248" i="3"/>
  <c r="BK247" i="3"/>
  <c r="BK245" i="3" s="1"/>
  <c r="J245" i="3" s="1"/>
  <c r="J107" i="3" s="1"/>
  <c r="BI247" i="3"/>
  <c r="BH247" i="3"/>
  <c r="BG247" i="3"/>
  <c r="BE247" i="3"/>
  <c r="T247" i="3"/>
  <c r="R247" i="3"/>
  <c r="R245" i="3" s="1"/>
  <c r="P247" i="3"/>
  <c r="J247" i="3"/>
  <c r="BF247" i="3" s="1"/>
  <c r="BK246" i="3"/>
  <c r="BI246" i="3"/>
  <c r="BH246" i="3"/>
  <c r="BG246" i="3"/>
  <c r="BE246" i="3"/>
  <c r="T246" i="3"/>
  <c r="T245" i="3" s="1"/>
  <c r="R246" i="3"/>
  <c r="P246" i="3"/>
  <c r="P245" i="3" s="1"/>
  <c r="J246" i="3"/>
  <c r="BF246" i="3" s="1"/>
  <c r="BK244" i="3"/>
  <c r="BK243" i="3" s="1"/>
  <c r="J243" i="3" s="1"/>
  <c r="J106" i="3" s="1"/>
  <c r="BI244" i="3"/>
  <c r="BH244" i="3"/>
  <c r="BG244" i="3"/>
  <c r="BE244" i="3"/>
  <c r="T244" i="3"/>
  <c r="T243" i="3" s="1"/>
  <c r="R244" i="3"/>
  <c r="P244" i="3"/>
  <c r="J244" i="3"/>
  <c r="BF244" i="3" s="1"/>
  <c r="R243" i="3"/>
  <c r="P243" i="3"/>
  <c r="BK242" i="3"/>
  <c r="BI242" i="3"/>
  <c r="BH242" i="3"/>
  <c r="BG242" i="3"/>
  <c r="BE242" i="3"/>
  <c r="T242" i="3"/>
  <c r="R242" i="3"/>
  <c r="P242" i="3"/>
  <c r="J242" i="3"/>
  <c r="BF242" i="3" s="1"/>
  <c r="BK241" i="3"/>
  <c r="BI241" i="3"/>
  <c r="BH241" i="3"/>
  <c r="BG241" i="3"/>
  <c r="BF241" i="3"/>
  <c r="BE241" i="3"/>
  <c r="T241" i="3"/>
  <c r="R241" i="3"/>
  <c r="P241" i="3"/>
  <c r="J241" i="3"/>
  <c r="BK240" i="3"/>
  <c r="BI240" i="3"/>
  <c r="BH240" i="3"/>
  <c r="BG240" i="3"/>
  <c r="BF240" i="3"/>
  <c r="BE240" i="3"/>
  <c r="T240" i="3"/>
  <c r="R240" i="3"/>
  <c r="P240" i="3"/>
  <c r="J240" i="3"/>
  <c r="BK239" i="3"/>
  <c r="BI239" i="3"/>
  <c r="BH239" i="3"/>
  <c r="BG239" i="3"/>
  <c r="BE239" i="3"/>
  <c r="T239" i="3"/>
  <c r="R239" i="3"/>
  <c r="P239" i="3"/>
  <c r="J239" i="3"/>
  <c r="BF239" i="3" s="1"/>
  <c r="BK238" i="3"/>
  <c r="BI238" i="3"/>
  <c r="BH238" i="3"/>
  <c r="BG238" i="3"/>
  <c r="BE238" i="3"/>
  <c r="T238" i="3"/>
  <c r="R238" i="3"/>
  <c r="P238" i="3"/>
  <c r="J238" i="3"/>
  <c r="BF238" i="3" s="1"/>
  <c r="BK237" i="3"/>
  <c r="BI237" i="3"/>
  <c r="BH237" i="3"/>
  <c r="BG237" i="3"/>
  <c r="BE237" i="3"/>
  <c r="T237" i="3"/>
  <c r="R237" i="3"/>
  <c r="P237" i="3"/>
  <c r="J237" i="3"/>
  <c r="BF237" i="3" s="1"/>
  <c r="BK236" i="3"/>
  <c r="BI236" i="3"/>
  <c r="BH236" i="3"/>
  <c r="BG236" i="3"/>
  <c r="BE236" i="3"/>
  <c r="T236" i="3"/>
  <c r="R236" i="3"/>
  <c r="P236" i="3"/>
  <c r="J236" i="3"/>
  <c r="BF236" i="3" s="1"/>
  <c r="BK235" i="3"/>
  <c r="BI235" i="3"/>
  <c r="BH235" i="3"/>
  <c r="BG235" i="3"/>
  <c r="BF235" i="3"/>
  <c r="BE235" i="3"/>
  <c r="T235" i="3"/>
  <c r="R235" i="3"/>
  <c r="P235" i="3"/>
  <c r="J235" i="3"/>
  <c r="BK234" i="3"/>
  <c r="BI234" i="3"/>
  <c r="BH234" i="3"/>
  <c r="BG234" i="3"/>
  <c r="BE234" i="3"/>
  <c r="T234" i="3"/>
  <c r="R234" i="3"/>
  <c r="P234" i="3"/>
  <c r="J234" i="3"/>
  <c r="BF234" i="3" s="1"/>
  <c r="BK233" i="3"/>
  <c r="BI233" i="3"/>
  <c r="BH233" i="3"/>
  <c r="BG233" i="3"/>
  <c r="BE233" i="3"/>
  <c r="T233" i="3"/>
  <c r="R233" i="3"/>
  <c r="P233" i="3"/>
  <c r="J233" i="3"/>
  <c r="BF233" i="3" s="1"/>
  <c r="BK232" i="3"/>
  <c r="BI232" i="3"/>
  <c r="BH232" i="3"/>
  <c r="BG232" i="3"/>
  <c r="BE232" i="3"/>
  <c r="T232" i="3"/>
  <c r="R232" i="3"/>
  <c r="P232" i="3"/>
  <c r="J232" i="3"/>
  <c r="BF232" i="3" s="1"/>
  <c r="BK231" i="3"/>
  <c r="BI231" i="3"/>
  <c r="BH231" i="3"/>
  <c r="BG231" i="3"/>
  <c r="BE231" i="3"/>
  <c r="T231" i="3"/>
  <c r="R231" i="3"/>
  <c r="P231" i="3"/>
  <c r="J231" i="3"/>
  <c r="BF231" i="3" s="1"/>
  <c r="BK230" i="3"/>
  <c r="BI230" i="3"/>
  <c r="BH230" i="3"/>
  <c r="BG230" i="3"/>
  <c r="BE230" i="3"/>
  <c r="T230" i="3"/>
  <c r="R230" i="3"/>
  <c r="P230" i="3"/>
  <c r="J230" i="3"/>
  <c r="BF230" i="3" s="1"/>
  <c r="BK229" i="3"/>
  <c r="BI229" i="3"/>
  <c r="BH229" i="3"/>
  <c r="BG229" i="3"/>
  <c r="BE229" i="3"/>
  <c r="T229" i="3"/>
  <c r="R229" i="3"/>
  <c r="P229" i="3"/>
  <c r="J229" i="3"/>
  <c r="BF229" i="3" s="1"/>
  <c r="BK228" i="3"/>
  <c r="BI228" i="3"/>
  <c r="BH228" i="3"/>
  <c r="BG228" i="3"/>
  <c r="BE228" i="3"/>
  <c r="T228" i="3"/>
  <c r="R228" i="3"/>
  <c r="P228" i="3"/>
  <c r="J228" i="3"/>
  <c r="BF228" i="3" s="1"/>
  <c r="BK227" i="3"/>
  <c r="BI227" i="3"/>
  <c r="BH227" i="3"/>
  <c r="BG227" i="3"/>
  <c r="BE227" i="3"/>
  <c r="T227" i="3"/>
  <c r="R227" i="3"/>
  <c r="P227" i="3"/>
  <c r="J227" i="3"/>
  <c r="BF227" i="3" s="1"/>
  <c r="BK226" i="3"/>
  <c r="BI226" i="3"/>
  <c r="BH226" i="3"/>
  <c r="BG226" i="3"/>
  <c r="BE226" i="3"/>
  <c r="T226" i="3"/>
  <c r="R226" i="3"/>
  <c r="P226" i="3"/>
  <c r="J226" i="3"/>
  <c r="BF226" i="3" s="1"/>
  <c r="BK225" i="3"/>
  <c r="BI225" i="3"/>
  <c r="BH225" i="3"/>
  <c r="BG225" i="3"/>
  <c r="BE225" i="3"/>
  <c r="T225" i="3"/>
  <c r="R225" i="3"/>
  <c r="P225" i="3"/>
  <c r="J225" i="3"/>
  <c r="BF225" i="3" s="1"/>
  <c r="BK224" i="3"/>
  <c r="BI224" i="3"/>
  <c r="BH224" i="3"/>
  <c r="BG224" i="3"/>
  <c r="BE224" i="3"/>
  <c r="T224" i="3"/>
  <c r="R224" i="3"/>
  <c r="P224" i="3"/>
  <c r="J224" i="3"/>
  <c r="BF224" i="3" s="1"/>
  <c r="BK223" i="3"/>
  <c r="BI223" i="3"/>
  <c r="BH223" i="3"/>
  <c r="BG223" i="3"/>
  <c r="BE223" i="3"/>
  <c r="T223" i="3"/>
  <c r="R223" i="3"/>
  <c r="P223" i="3"/>
  <c r="J223" i="3"/>
  <c r="BF223" i="3" s="1"/>
  <c r="BK222" i="3"/>
  <c r="BI222" i="3"/>
  <c r="BH222" i="3"/>
  <c r="BG222" i="3"/>
  <c r="BE222" i="3"/>
  <c r="T222" i="3"/>
  <c r="R222" i="3"/>
  <c r="P222" i="3"/>
  <c r="J222" i="3"/>
  <c r="BF222" i="3" s="1"/>
  <c r="BK221" i="3"/>
  <c r="BI221" i="3"/>
  <c r="BH221" i="3"/>
  <c r="BG221" i="3"/>
  <c r="BE221" i="3"/>
  <c r="T221" i="3"/>
  <c r="R221" i="3"/>
  <c r="P221" i="3"/>
  <c r="J221" i="3"/>
  <c r="BF221" i="3" s="1"/>
  <c r="BK220" i="3"/>
  <c r="BI220" i="3"/>
  <c r="BH220" i="3"/>
  <c r="BG220" i="3"/>
  <c r="BE220" i="3"/>
  <c r="T220" i="3"/>
  <c r="R220" i="3"/>
  <c r="P220" i="3"/>
  <c r="J220" i="3"/>
  <c r="BF220" i="3" s="1"/>
  <c r="BK219" i="3"/>
  <c r="BI219" i="3"/>
  <c r="BH219" i="3"/>
  <c r="BG219" i="3"/>
  <c r="BE219" i="3"/>
  <c r="T219" i="3"/>
  <c r="R219" i="3"/>
  <c r="P219" i="3"/>
  <c r="J219" i="3"/>
  <c r="BF219" i="3" s="1"/>
  <c r="BK218" i="3"/>
  <c r="BI218" i="3"/>
  <c r="BH218" i="3"/>
  <c r="BG218" i="3"/>
  <c r="BE218" i="3"/>
  <c r="T218" i="3"/>
  <c r="R218" i="3"/>
  <c r="P218" i="3"/>
  <c r="J218" i="3"/>
  <c r="BF218" i="3" s="1"/>
  <c r="BK217" i="3"/>
  <c r="BI217" i="3"/>
  <c r="BH217" i="3"/>
  <c r="BG217" i="3"/>
  <c r="BE217" i="3"/>
  <c r="T217" i="3"/>
  <c r="R217" i="3"/>
  <c r="P217" i="3"/>
  <c r="J217" i="3"/>
  <c r="BF217" i="3" s="1"/>
  <c r="BK216" i="3"/>
  <c r="BI216" i="3"/>
  <c r="BH216" i="3"/>
  <c r="BG216" i="3"/>
  <c r="BE216" i="3"/>
  <c r="T216" i="3"/>
  <c r="R216" i="3"/>
  <c r="P216" i="3"/>
  <c r="J216" i="3"/>
  <c r="BF216" i="3" s="1"/>
  <c r="BK215" i="3"/>
  <c r="BI215" i="3"/>
  <c r="BH215" i="3"/>
  <c r="BG215" i="3"/>
  <c r="BE215" i="3"/>
  <c r="T215" i="3"/>
  <c r="R215" i="3"/>
  <c r="P215" i="3"/>
  <c r="J215" i="3"/>
  <c r="BF215" i="3" s="1"/>
  <c r="BK214" i="3"/>
  <c r="BI214" i="3"/>
  <c r="BH214" i="3"/>
  <c r="BG214" i="3"/>
  <c r="BE214" i="3"/>
  <c r="T214" i="3"/>
  <c r="R214" i="3"/>
  <c r="P214" i="3"/>
  <c r="J214" i="3"/>
  <c r="BF214" i="3" s="1"/>
  <c r="BK213" i="3"/>
  <c r="BI213" i="3"/>
  <c r="BH213" i="3"/>
  <c r="BG213" i="3"/>
  <c r="BF213" i="3"/>
  <c r="BE213" i="3"/>
  <c r="T213" i="3"/>
  <c r="R213" i="3"/>
  <c r="P213" i="3"/>
  <c r="J213" i="3"/>
  <c r="BK212" i="3"/>
  <c r="BI212" i="3"/>
  <c r="BH212" i="3"/>
  <c r="BG212" i="3"/>
  <c r="BF212" i="3"/>
  <c r="BE212" i="3"/>
  <c r="T212" i="3"/>
  <c r="R212" i="3"/>
  <c r="P212" i="3"/>
  <c r="J212" i="3"/>
  <c r="BK211" i="3"/>
  <c r="BI211" i="3"/>
  <c r="BH211" i="3"/>
  <c r="BG211" i="3"/>
  <c r="BE211" i="3"/>
  <c r="T211" i="3"/>
  <c r="R211" i="3"/>
  <c r="P211" i="3"/>
  <c r="J211" i="3"/>
  <c r="BF211" i="3" s="1"/>
  <c r="BK210" i="3"/>
  <c r="BI210" i="3"/>
  <c r="BH210" i="3"/>
  <c r="BG210" i="3"/>
  <c r="BE210" i="3"/>
  <c r="T210" i="3"/>
  <c r="R210" i="3"/>
  <c r="P210" i="3"/>
  <c r="J210" i="3"/>
  <c r="BF210" i="3" s="1"/>
  <c r="BK209" i="3"/>
  <c r="BI209" i="3"/>
  <c r="BH209" i="3"/>
  <c r="BG209" i="3"/>
  <c r="BE209" i="3"/>
  <c r="T209" i="3"/>
  <c r="R209" i="3"/>
  <c r="P209" i="3"/>
  <c r="J209" i="3"/>
  <c r="BF209" i="3" s="1"/>
  <c r="BK208" i="3"/>
  <c r="BI208" i="3"/>
  <c r="BH208" i="3"/>
  <c r="BG208" i="3"/>
  <c r="BE208" i="3"/>
  <c r="T208" i="3"/>
  <c r="R208" i="3"/>
  <c r="P208" i="3"/>
  <c r="J208" i="3"/>
  <c r="BF208" i="3" s="1"/>
  <c r="BK207" i="3"/>
  <c r="BI207" i="3"/>
  <c r="BH207" i="3"/>
  <c r="BG207" i="3"/>
  <c r="BF207" i="3"/>
  <c r="BE207" i="3"/>
  <c r="T207" i="3"/>
  <c r="R207" i="3"/>
  <c r="P207" i="3"/>
  <c r="J207" i="3"/>
  <c r="BK206" i="3"/>
  <c r="BI206" i="3"/>
  <c r="BH206" i="3"/>
  <c r="BG206" i="3"/>
  <c r="BE206" i="3"/>
  <c r="T206" i="3"/>
  <c r="R206" i="3"/>
  <c r="P206" i="3"/>
  <c r="J206" i="3"/>
  <c r="BF206" i="3" s="1"/>
  <c r="BK205" i="3"/>
  <c r="BI205" i="3"/>
  <c r="BH205" i="3"/>
  <c r="BG205" i="3"/>
  <c r="BE205" i="3"/>
  <c r="T205" i="3"/>
  <c r="R205" i="3"/>
  <c r="P205" i="3"/>
  <c r="J205" i="3"/>
  <c r="BF205" i="3" s="1"/>
  <c r="BK204" i="3"/>
  <c r="BI204" i="3"/>
  <c r="BH204" i="3"/>
  <c r="BG204" i="3"/>
  <c r="BE204" i="3"/>
  <c r="T204" i="3"/>
  <c r="R204" i="3"/>
  <c r="P204" i="3"/>
  <c r="J204" i="3"/>
  <c r="BF204" i="3" s="1"/>
  <c r="BK203" i="3"/>
  <c r="BI203" i="3"/>
  <c r="BH203" i="3"/>
  <c r="BG203" i="3"/>
  <c r="BE203" i="3"/>
  <c r="T203" i="3"/>
  <c r="R203" i="3"/>
  <c r="P203" i="3"/>
  <c r="J203" i="3"/>
  <c r="BF203" i="3" s="1"/>
  <c r="BK202" i="3"/>
  <c r="BI202" i="3"/>
  <c r="BH202" i="3"/>
  <c r="BG202" i="3"/>
  <c r="BE202" i="3"/>
  <c r="T202" i="3"/>
  <c r="R202" i="3"/>
  <c r="P202" i="3"/>
  <c r="J202" i="3"/>
  <c r="BF202" i="3" s="1"/>
  <c r="BK201" i="3"/>
  <c r="BI201" i="3"/>
  <c r="BH201" i="3"/>
  <c r="BG201" i="3"/>
  <c r="BE201" i="3"/>
  <c r="T201" i="3"/>
  <c r="R201" i="3"/>
  <c r="R199" i="3" s="1"/>
  <c r="P201" i="3"/>
  <c r="J201" i="3"/>
  <c r="BF201" i="3" s="1"/>
  <c r="BK200" i="3"/>
  <c r="BI200" i="3"/>
  <c r="BH200" i="3"/>
  <c r="BG200" i="3"/>
  <c r="BF200" i="3"/>
  <c r="BE200" i="3"/>
  <c r="T200" i="3"/>
  <c r="R200" i="3"/>
  <c r="P200" i="3"/>
  <c r="J200" i="3"/>
  <c r="BK198" i="3"/>
  <c r="BI198" i="3"/>
  <c r="BH198" i="3"/>
  <c r="BG198" i="3"/>
  <c r="BE198" i="3"/>
  <c r="T198" i="3"/>
  <c r="R198" i="3"/>
  <c r="P198" i="3"/>
  <c r="J198" i="3"/>
  <c r="BF198" i="3" s="1"/>
  <c r="BK197" i="3"/>
  <c r="BI197" i="3"/>
  <c r="BH197" i="3"/>
  <c r="BG197" i="3"/>
  <c r="BE197" i="3"/>
  <c r="T197" i="3"/>
  <c r="R197" i="3"/>
  <c r="P197" i="3"/>
  <c r="J197" i="3"/>
  <c r="BF197" i="3" s="1"/>
  <c r="BK196" i="3"/>
  <c r="BI196" i="3"/>
  <c r="BH196" i="3"/>
  <c r="BG196" i="3"/>
  <c r="BF196" i="3"/>
  <c r="BE196" i="3"/>
  <c r="T196" i="3"/>
  <c r="R196" i="3"/>
  <c r="P196" i="3"/>
  <c r="J196" i="3"/>
  <c r="BK195" i="3"/>
  <c r="BI195" i="3"/>
  <c r="BH195" i="3"/>
  <c r="BG195" i="3"/>
  <c r="BE195" i="3"/>
  <c r="T195" i="3"/>
  <c r="R195" i="3"/>
  <c r="P195" i="3"/>
  <c r="J195" i="3"/>
  <c r="BF195" i="3" s="1"/>
  <c r="BK194" i="3"/>
  <c r="BI194" i="3"/>
  <c r="BH194" i="3"/>
  <c r="BG194" i="3"/>
  <c r="BE194" i="3"/>
  <c r="T194" i="3"/>
  <c r="R194" i="3"/>
  <c r="P194" i="3"/>
  <c r="J194" i="3"/>
  <c r="BF194" i="3" s="1"/>
  <c r="BK193" i="3"/>
  <c r="BI193" i="3"/>
  <c r="BH193" i="3"/>
  <c r="BG193" i="3"/>
  <c r="BE193" i="3"/>
  <c r="T193" i="3"/>
  <c r="R193" i="3"/>
  <c r="P193" i="3"/>
  <c r="J193" i="3"/>
  <c r="BF193" i="3" s="1"/>
  <c r="BK192" i="3"/>
  <c r="BI192" i="3"/>
  <c r="BH192" i="3"/>
  <c r="BG192" i="3"/>
  <c r="BE192" i="3"/>
  <c r="T192" i="3"/>
  <c r="R192" i="3"/>
  <c r="P192" i="3"/>
  <c r="J192" i="3"/>
  <c r="BF192" i="3" s="1"/>
  <c r="BK191" i="3"/>
  <c r="BI191" i="3"/>
  <c r="BH191" i="3"/>
  <c r="BG191" i="3"/>
  <c r="BE191" i="3"/>
  <c r="T191" i="3"/>
  <c r="R191" i="3"/>
  <c r="P191" i="3"/>
  <c r="J191" i="3"/>
  <c r="BF191" i="3" s="1"/>
  <c r="BK190" i="3"/>
  <c r="BI190" i="3"/>
  <c r="BH190" i="3"/>
  <c r="BG190" i="3"/>
  <c r="BF190" i="3"/>
  <c r="BE190" i="3"/>
  <c r="T190" i="3"/>
  <c r="R190" i="3"/>
  <c r="P190" i="3"/>
  <c r="J190" i="3"/>
  <c r="BK189" i="3"/>
  <c r="BI189" i="3"/>
  <c r="BH189" i="3"/>
  <c r="BG189" i="3"/>
  <c r="BE189" i="3"/>
  <c r="T189" i="3"/>
  <c r="R189" i="3"/>
  <c r="P189" i="3"/>
  <c r="J189" i="3"/>
  <c r="BF189" i="3" s="1"/>
  <c r="BK188" i="3"/>
  <c r="BI188" i="3"/>
  <c r="BH188" i="3"/>
  <c r="BG188" i="3"/>
  <c r="BE188" i="3"/>
  <c r="T188" i="3"/>
  <c r="R188" i="3"/>
  <c r="P188" i="3"/>
  <c r="J188" i="3"/>
  <c r="BF188" i="3" s="1"/>
  <c r="BK187" i="3"/>
  <c r="BI187" i="3"/>
  <c r="BH187" i="3"/>
  <c r="BG187" i="3"/>
  <c r="BF187" i="3"/>
  <c r="BE187" i="3"/>
  <c r="T187" i="3"/>
  <c r="R187" i="3"/>
  <c r="P187" i="3"/>
  <c r="J187" i="3"/>
  <c r="BK186" i="3"/>
  <c r="BI186" i="3"/>
  <c r="BH186" i="3"/>
  <c r="BG186" i="3"/>
  <c r="BF186" i="3"/>
  <c r="BE186" i="3"/>
  <c r="T186" i="3"/>
  <c r="R186" i="3"/>
  <c r="P186" i="3"/>
  <c r="J186" i="3"/>
  <c r="BK185" i="3"/>
  <c r="BI185" i="3"/>
  <c r="BH185" i="3"/>
  <c r="BG185" i="3"/>
  <c r="BE185" i="3"/>
  <c r="T185" i="3"/>
  <c r="R185" i="3"/>
  <c r="P185" i="3"/>
  <c r="J185" i="3"/>
  <c r="BF185" i="3" s="1"/>
  <c r="BK184" i="3"/>
  <c r="BI184" i="3"/>
  <c r="BH184" i="3"/>
  <c r="BG184" i="3"/>
  <c r="BE184" i="3"/>
  <c r="T184" i="3"/>
  <c r="R184" i="3"/>
  <c r="P184" i="3"/>
  <c r="J184" i="3"/>
  <c r="BF184" i="3" s="1"/>
  <c r="BK183" i="3"/>
  <c r="BI183" i="3"/>
  <c r="BH183" i="3"/>
  <c r="BG183" i="3"/>
  <c r="BE183" i="3"/>
  <c r="T183" i="3"/>
  <c r="R183" i="3"/>
  <c r="P183" i="3"/>
  <c r="J183" i="3"/>
  <c r="BF183" i="3" s="1"/>
  <c r="BK182" i="3"/>
  <c r="BI182" i="3"/>
  <c r="BH182" i="3"/>
  <c r="BG182" i="3"/>
  <c r="BE182" i="3"/>
  <c r="T182" i="3"/>
  <c r="R182" i="3"/>
  <c r="P182" i="3"/>
  <c r="J182" i="3"/>
  <c r="BF182" i="3" s="1"/>
  <c r="BK181" i="3"/>
  <c r="BI181" i="3"/>
  <c r="BH181" i="3"/>
  <c r="BG181" i="3"/>
  <c r="BF181" i="3"/>
  <c r="BE181" i="3"/>
  <c r="T181" i="3"/>
  <c r="R181" i="3"/>
  <c r="P181" i="3"/>
  <c r="J181" i="3"/>
  <c r="BK180" i="3"/>
  <c r="BI180" i="3"/>
  <c r="BH180" i="3"/>
  <c r="BG180" i="3"/>
  <c r="BE180" i="3"/>
  <c r="T180" i="3"/>
  <c r="R180" i="3"/>
  <c r="P180" i="3"/>
  <c r="J180" i="3"/>
  <c r="BF180" i="3" s="1"/>
  <c r="BK179" i="3"/>
  <c r="BI179" i="3"/>
  <c r="BH179" i="3"/>
  <c r="BG179" i="3"/>
  <c r="BE179" i="3"/>
  <c r="T179" i="3"/>
  <c r="R179" i="3"/>
  <c r="P179" i="3"/>
  <c r="J179" i="3"/>
  <c r="BF179" i="3" s="1"/>
  <c r="BK178" i="3"/>
  <c r="BI178" i="3"/>
  <c r="BH178" i="3"/>
  <c r="BG178" i="3"/>
  <c r="BE178" i="3"/>
  <c r="T178" i="3"/>
  <c r="R178" i="3"/>
  <c r="P178" i="3"/>
  <c r="J178" i="3"/>
  <c r="BF178" i="3" s="1"/>
  <c r="BK177" i="3"/>
  <c r="BI177" i="3"/>
  <c r="BH177" i="3"/>
  <c r="BG177" i="3"/>
  <c r="BE177" i="3"/>
  <c r="T177" i="3"/>
  <c r="R177" i="3"/>
  <c r="P177" i="3"/>
  <c r="J177" i="3"/>
  <c r="BF177" i="3" s="1"/>
  <c r="BK176" i="3"/>
  <c r="BI176" i="3"/>
  <c r="BH176" i="3"/>
  <c r="BG176" i="3"/>
  <c r="BE176" i="3"/>
  <c r="T176" i="3"/>
  <c r="T175" i="3" s="1"/>
  <c r="R176" i="3"/>
  <c r="P176" i="3"/>
  <c r="P175" i="3" s="1"/>
  <c r="J176" i="3"/>
  <c r="BF176" i="3" s="1"/>
  <c r="BK173" i="3"/>
  <c r="BI173" i="3"/>
  <c r="BH173" i="3"/>
  <c r="BG173" i="3"/>
  <c r="BE173" i="3"/>
  <c r="T173" i="3"/>
  <c r="R173" i="3"/>
  <c r="R171" i="3" s="1"/>
  <c r="P173" i="3"/>
  <c r="J173" i="3"/>
  <c r="BF173" i="3" s="1"/>
  <c r="BK172" i="3"/>
  <c r="BK171" i="3" s="1"/>
  <c r="J171" i="3" s="1"/>
  <c r="BI172" i="3"/>
  <c r="BH172" i="3"/>
  <c r="BG172" i="3"/>
  <c r="BE172" i="3"/>
  <c r="T172" i="3"/>
  <c r="T171" i="3" s="1"/>
  <c r="R172" i="3"/>
  <c r="P172" i="3"/>
  <c r="P171" i="3" s="1"/>
  <c r="J172" i="3"/>
  <c r="BF172" i="3" s="1"/>
  <c r="BK170" i="3"/>
  <c r="BI170" i="3"/>
  <c r="BH170" i="3"/>
  <c r="BG170" i="3"/>
  <c r="BE170" i="3"/>
  <c r="T170" i="3"/>
  <c r="R170" i="3"/>
  <c r="P170" i="3"/>
  <c r="J170" i="3"/>
  <c r="BF170" i="3" s="1"/>
  <c r="BK169" i="3"/>
  <c r="BI169" i="3"/>
  <c r="BH169" i="3"/>
  <c r="BG169" i="3"/>
  <c r="BE169" i="3"/>
  <c r="T169" i="3"/>
  <c r="R169" i="3"/>
  <c r="P169" i="3"/>
  <c r="J169" i="3"/>
  <c r="BF169" i="3" s="1"/>
  <c r="BK168" i="3"/>
  <c r="BI168" i="3"/>
  <c r="BH168" i="3"/>
  <c r="BG168" i="3"/>
  <c r="BE168" i="3"/>
  <c r="T168" i="3"/>
  <c r="R168" i="3"/>
  <c r="P168" i="3"/>
  <c r="J168" i="3"/>
  <c r="BF168" i="3" s="1"/>
  <c r="BK167" i="3"/>
  <c r="BI167" i="3"/>
  <c r="BH167" i="3"/>
  <c r="BG167" i="3"/>
  <c r="BE167" i="3"/>
  <c r="T167" i="3"/>
  <c r="R167" i="3"/>
  <c r="P167" i="3"/>
  <c r="J167" i="3"/>
  <c r="BF167" i="3" s="1"/>
  <c r="BK166" i="3"/>
  <c r="BI166" i="3"/>
  <c r="BH166" i="3"/>
  <c r="BG166" i="3"/>
  <c r="BE166" i="3"/>
  <c r="T166" i="3"/>
  <c r="R166" i="3"/>
  <c r="P166" i="3"/>
  <c r="J166" i="3"/>
  <c r="BF166" i="3" s="1"/>
  <c r="BK165" i="3"/>
  <c r="BI165" i="3"/>
  <c r="BH165" i="3"/>
  <c r="BG165" i="3"/>
  <c r="BF165" i="3"/>
  <c r="BE165" i="3"/>
  <c r="T165" i="3"/>
  <c r="R165" i="3"/>
  <c r="P165" i="3"/>
  <c r="J165" i="3"/>
  <c r="BK164" i="3"/>
  <c r="BI164" i="3"/>
  <c r="BH164" i="3"/>
  <c r="BG164" i="3"/>
  <c r="BE164" i="3"/>
  <c r="T164" i="3"/>
  <c r="R164" i="3"/>
  <c r="P164" i="3"/>
  <c r="J164" i="3"/>
  <c r="BF164" i="3" s="1"/>
  <c r="BK163" i="3"/>
  <c r="BI163" i="3"/>
  <c r="BH163" i="3"/>
  <c r="BG163" i="3"/>
  <c r="BE163" i="3"/>
  <c r="T163" i="3"/>
  <c r="R163" i="3"/>
  <c r="P163" i="3"/>
  <c r="J163" i="3"/>
  <c r="BF163" i="3" s="1"/>
  <c r="BK162" i="3"/>
  <c r="BI162" i="3"/>
  <c r="BH162" i="3"/>
  <c r="BG162" i="3"/>
  <c r="BE162" i="3"/>
  <c r="T162" i="3"/>
  <c r="R162" i="3"/>
  <c r="P162" i="3"/>
  <c r="J162" i="3"/>
  <c r="BF162" i="3" s="1"/>
  <c r="BK161" i="3"/>
  <c r="BI161" i="3"/>
  <c r="BH161" i="3"/>
  <c r="BG161" i="3"/>
  <c r="BF161" i="3"/>
  <c r="BE161" i="3"/>
  <c r="T161" i="3"/>
  <c r="T159" i="3" s="1"/>
  <c r="R161" i="3"/>
  <c r="P161" i="3"/>
  <c r="J161" i="3"/>
  <c r="BK160" i="3"/>
  <c r="BI160" i="3"/>
  <c r="BH160" i="3"/>
  <c r="BG160" i="3"/>
  <c r="BE160" i="3"/>
  <c r="T160" i="3"/>
  <c r="R160" i="3"/>
  <c r="R159" i="3" s="1"/>
  <c r="P160" i="3"/>
  <c r="J160" i="3"/>
  <c r="BF160" i="3" s="1"/>
  <c r="BK158" i="3"/>
  <c r="BI158" i="3"/>
  <c r="BH158" i="3"/>
  <c r="BG158" i="3"/>
  <c r="BE158" i="3"/>
  <c r="T158" i="3"/>
  <c r="R158" i="3"/>
  <c r="P158" i="3"/>
  <c r="J158" i="3"/>
  <c r="BF158" i="3" s="1"/>
  <c r="BK157" i="3"/>
  <c r="J157" i="3" s="1"/>
  <c r="J100" i="3" s="1"/>
  <c r="T157" i="3"/>
  <c r="R157" i="3"/>
  <c r="P157" i="3"/>
  <c r="BK156" i="3"/>
  <c r="BI156" i="3"/>
  <c r="BH156" i="3"/>
  <c r="BG156" i="3"/>
  <c r="BE156" i="3"/>
  <c r="T156" i="3"/>
  <c r="R156" i="3"/>
  <c r="P156" i="3"/>
  <c r="J156" i="3"/>
  <c r="BF156" i="3" s="1"/>
  <c r="BK155" i="3"/>
  <c r="BI155" i="3"/>
  <c r="BH155" i="3"/>
  <c r="BG155" i="3"/>
  <c r="BF155" i="3"/>
  <c r="BE155" i="3"/>
  <c r="T155" i="3"/>
  <c r="R155" i="3"/>
  <c r="P155" i="3"/>
  <c r="J155" i="3"/>
  <c r="BK154" i="3"/>
  <c r="BK152" i="3" s="1"/>
  <c r="BI154" i="3"/>
  <c r="BH154" i="3"/>
  <c r="BG154" i="3"/>
  <c r="BE154" i="3"/>
  <c r="T154" i="3"/>
  <c r="T152" i="3" s="1"/>
  <c r="R154" i="3"/>
  <c r="P154" i="3"/>
  <c r="J154" i="3"/>
  <c r="BF154" i="3" s="1"/>
  <c r="BK153" i="3"/>
  <c r="BI153" i="3"/>
  <c r="BH153" i="3"/>
  <c r="BG153" i="3"/>
  <c r="BE153" i="3"/>
  <c r="T153" i="3"/>
  <c r="R153" i="3"/>
  <c r="R152" i="3" s="1"/>
  <c r="P153" i="3"/>
  <c r="P152" i="3" s="1"/>
  <c r="J153" i="3"/>
  <c r="BF153" i="3" s="1"/>
  <c r="J152" i="3"/>
  <c r="J99" i="3" s="1"/>
  <c r="BK151" i="3"/>
  <c r="BI151" i="3"/>
  <c r="BH151" i="3"/>
  <c r="BG151" i="3"/>
  <c r="BE151" i="3"/>
  <c r="T151" i="3"/>
  <c r="R151" i="3"/>
  <c r="P151" i="3"/>
  <c r="J151" i="3"/>
  <c r="BF151" i="3" s="1"/>
  <c r="BK150" i="3"/>
  <c r="BI150" i="3"/>
  <c r="BH150" i="3"/>
  <c r="BG150" i="3"/>
  <c r="BE150" i="3"/>
  <c r="T150" i="3"/>
  <c r="R150" i="3"/>
  <c r="P150" i="3"/>
  <c r="J150" i="3"/>
  <c r="BF150" i="3" s="1"/>
  <c r="BK149" i="3"/>
  <c r="BI149" i="3"/>
  <c r="BH149" i="3"/>
  <c r="BG149" i="3"/>
  <c r="BE149" i="3"/>
  <c r="T149" i="3"/>
  <c r="R149" i="3"/>
  <c r="P149" i="3"/>
  <c r="J149" i="3"/>
  <c r="BF149" i="3" s="1"/>
  <c r="BK148" i="3"/>
  <c r="BI148" i="3"/>
  <c r="BH148" i="3"/>
  <c r="BG148" i="3"/>
  <c r="BE148" i="3"/>
  <c r="T148" i="3"/>
  <c r="R148" i="3"/>
  <c r="P148" i="3"/>
  <c r="J148" i="3"/>
  <c r="BF148" i="3" s="1"/>
  <c r="BK147" i="3"/>
  <c r="BI147" i="3"/>
  <c r="BH147" i="3"/>
  <c r="BG147" i="3"/>
  <c r="BE147" i="3"/>
  <c r="T147" i="3"/>
  <c r="R147" i="3"/>
  <c r="P147" i="3"/>
  <c r="J147" i="3"/>
  <c r="BF147" i="3" s="1"/>
  <c r="BK146" i="3"/>
  <c r="BI146" i="3"/>
  <c r="BH146" i="3"/>
  <c r="BG146" i="3"/>
  <c r="BE146" i="3"/>
  <c r="T146" i="3"/>
  <c r="R146" i="3"/>
  <c r="P146" i="3"/>
  <c r="J146" i="3"/>
  <c r="BF146" i="3" s="1"/>
  <c r="BK145" i="3"/>
  <c r="BI145" i="3"/>
  <c r="BH145" i="3"/>
  <c r="BG145" i="3"/>
  <c r="BF145" i="3"/>
  <c r="BE145" i="3"/>
  <c r="T145" i="3"/>
  <c r="R145" i="3"/>
  <c r="P145" i="3"/>
  <c r="J145" i="3"/>
  <c r="BK144" i="3"/>
  <c r="BI144" i="3"/>
  <c r="BH144" i="3"/>
  <c r="BG144" i="3"/>
  <c r="BE144" i="3"/>
  <c r="T144" i="3"/>
  <c r="R144" i="3"/>
  <c r="P144" i="3"/>
  <c r="J144" i="3"/>
  <c r="BF144" i="3" s="1"/>
  <c r="BK143" i="3"/>
  <c r="BI143" i="3"/>
  <c r="BH143" i="3"/>
  <c r="BG143" i="3"/>
  <c r="BE143" i="3"/>
  <c r="T143" i="3"/>
  <c r="R143" i="3"/>
  <c r="P143" i="3"/>
  <c r="J143" i="3"/>
  <c r="BF143" i="3" s="1"/>
  <c r="BK142" i="3"/>
  <c r="BI142" i="3"/>
  <c r="BH142" i="3"/>
  <c r="BG142" i="3"/>
  <c r="BE142" i="3"/>
  <c r="T142" i="3"/>
  <c r="R142" i="3"/>
  <c r="P142" i="3"/>
  <c r="J142" i="3"/>
  <c r="BF142" i="3" s="1"/>
  <c r="BK141" i="3"/>
  <c r="BI141" i="3"/>
  <c r="BH141" i="3"/>
  <c r="BG141" i="3"/>
  <c r="BE141" i="3"/>
  <c r="T141" i="3"/>
  <c r="R141" i="3"/>
  <c r="P141" i="3"/>
  <c r="J141" i="3"/>
  <c r="BF141" i="3" s="1"/>
  <c r="BK140" i="3"/>
  <c r="BI140" i="3"/>
  <c r="BH140" i="3"/>
  <c r="BG140" i="3"/>
  <c r="BE140" i="3"/>
  <c r="T140" i="3"/>
  <c r="R140" i="3"/>
  <c r="P140" i="3"/>
  <c r="J140" i="3"/>
  <c r="BF140" i="3" s="1"/>
  <c r="BK139" i="3"/>
  <c r="BI139" i="3"/>
  <c r="BH139" i="3"/>
  <c r="BG139" i="3"/>
  <c r="BF139" i="3"/>
  <c r="BE139" i="3"/>
  <c r="T139" i="3"/>
  <c r="R139" i="3"/>
  <c r="P139" i="3"/>
  <c r="J139" i="3"/>
  <c r="BK138" i="3"/>
  <c r="BI138" i="3"/>
  <c r="BH138" i="3"/>
  <c r="BG138" i="3"/>
  <c r="BE138" i="3"/>
  <c r="T138" i="3"/>
  <c r="R138" i="3"/>
  <c r="P138" i="3"/>
  <c r="J138" i="3"/>
  <c r="BF138" i="3" s="1"/>
  <c r="BK137" i="3"/>
  <c r="BI137" i="3"/>
  <c r="BH137" i="3"/>
  <c r="BG137" i="3"/>
  <c r="BE137" i="3"/>
  <c r="T137" i="3"/>
  <c r="R137" i="3"/>
  <c r="P137" i="3"/>
  <c r="J137" i="3"/>
  <c r="BF137" i="3" s="1"/>
  <c r="BK136" i="3"/>
  <c r="BK132" i="3" s="1"/>
  <c r="J132" i="3" s="1"/>
  <c r="J98" i="3" s="1"/>
  <c r="BI136" i="3"/>
  <c r="BH136" i="3"/>
  <c r="BG136" i="3"/>
  <c r="BE136" i="3"/>
  <c r="T136" i="3"/>
  <c r="R136" i="3"/>
  <c r="P136" i="3"/>
  <c r="J136" i="3"/>
  <c r="BF136" i="3" s="1"/>
  <c r="BK135" i="3"/>
  <c r="BI135" i="3"/>
  <c r="BH135" i="3"/>
  <c r="BG135" i="3"/>
  <c r="BF135" i="3"/>
  <c r="BE135" i="3"/>
  <c r="T135" i="3"/>
  <c r="R135" i="3"/>
  <c r="P135" i="3"/>
  <c r="J135" i="3"/>
  <c r="BK134" i="3"/>
  <c r="BI134" i="3"/>
  <c r="BH134" i="3"/>
  <c r="BG134" i="3"/>
  <c r="BE134" i="3"/>
  <c r="J33" i="3" s="1"/>
  <c r="AV96" i="1" s="1"/>
  <c r="T134" i="3"/>
  <c r="R134" i="3"/>
  <c r="P134" i="3"/>
  <c r="J134" i="3"/>
  <c r="BF134" i="3" s="1"/>
  <c r="BK133" i="3"/>
  <c r="BI133" i="3"/>
  <c r="BH133" i="3"/>
  <c r="BG133" i="3"/>
  <c r="BE133" i="3"/>
  <c r="T133" i="3"/>
  <c r="R133" i="3"/>
  <c r="P133" i="3"/>
  <c r="P132" i="3" s="1"/>
  <c r="J133" i="3"/>
  <c r="BF133" i="3" s="1"/>
  <c r="T132" i="3"/>
  <c r="J127" i="3"/>
  <c r="F127" i="3"/>
  <c r="J126" i="3"/>
  <c r="F126" i="3"/>
  <c r="J124" i="3"/>
  <c r="F124" i="3"/>
  <c r="E122" i="3"/>
  <c r="J108" i="3"/>
  <c r="J102" i="3"/>
  <c r="J92" i="3"/>
  <c r="F92" i="3"/>
  <c r="J91" i="3"/>
  <c r="F91" i="3"/>
  <c r="J89" i="3"/>
  <c r="F89" i="3"/>
  <c r="E87" i="3"/>
  <c r="J37" i="3"/>
  <c r="J36" i="3"/>
  <c r="AY96" i="1" s="1"/>
  <c r="J35" i="3"/>
  <c r="J12" i="3"/>
  <c r="E7" i="3"/>
  <c r="E85" i="3" s="1"/>
  <c r="BK146" i="2"/>
  <c r="BK145" i="2" s="1"/>
  <c r="J145" i="2" s="1"/>
  <c r="J101" i="2" s="1"/>
  <c r="BI146" i="2"/>
  <c r="BH146" i="2"/>
  <c r="BG146" i="2"/>
  <c r="BE146" i="2"/>
  <c r="T146" i="2"/>
  <c r="T145" i="2" s="1"/>
  <c r="R146" i="2"/>
  <c r="P146" i="2"/>
  <c r="J146" i="2"/>
  <c r="BF146" i="2" s="1"/>
  <c r="R145" i="2"/>
  <c r="P145" i="2"/>
  <c r="BK144" i="2"/>
  <c r="BI144" i="2"/>
  <c r="BH144" i="2"/>
  <c r="BG144" i="2"/>
  <c r="BE144" i="2"/>
  <c r="T144" i="2"/>
  <c r="R144" i="2"/>
  <c r="P144" i="2"/>
  <c r="J144" i="2"/>
  <c r="BF144" i="2" s="1"/>
  <c r="BK143" i="2"/>
  <c r="BI143" i="2"/>
  <c r="BH143" i="2"/>
  <c r="BG143" i="2"/>
  <c r="BE143" i="2"/>
  <c r="T143" i="2"/>
  <c r="R143" i="2"/>
  <c r="P143" i="2"/>
  <c r="P142" i="2" s="1"/>
  <c r="J143" i="2"/>
  <c r="BF143" i="2" s="1"/>
  <c r="T142" i="2"/>
  <c r="T141" i="2" s="1"/>
  <c r="R142" i="2"/>
  <c r="R141" i="2" s="1"/>
  <c r="P141" i="2"/>
  <c r="BK140" i="2"/>
  <c r="BI140" i="2"/>
  <c r="BH140" i="2"/>
  <c r="BG140" i="2"/>
  <c r="BE140" i="2"/>
  <c r="T140" i="2"/>
  <c r="R140" i="2"/>
  <c r="P140" i="2"/>
  <c r="J140" i="2"/>
  <c r="BF140" i="2" s="1"/>
  <c r="BK139" i="2"/>
  <c r="BI139" i="2"/>
  <c r="BH139" i="2"/>
  <c r="BG139" i="2"/>
  <c r="BE139" i="2"/>
  <c r="T139" i="2"/>
  <c r="R139" i="2"/>
  <c r="P139" i="2"/>
  <c r="J139" i="2"/>
  <c r="BF139" i="2" s="1"/>
  <c r="BK138" i="2"/>
  <c r="BI138" i="2"/>
  <c r="BH138" i="2"/>
  <c r="BG138" i="2"/>
  <c r="BE138" i="2"/>
  <c r="T138" i="2"/>
  <c r="R138" i="2"/>
  <c r="P138" i="2"/>
  <c r="J138" i="2"/>
  <c r="BF138" i="2" s="1"/>
  <c r="BK137" i="2"/>
  <c r="BI137" i="2"/>
  <c r="BH137" i="2"/>
  <c r="BG137" i="2"/>
  <c r="BE137" i="2"/>
  <c r="T137" i="2"/>
  <c r="R137" i="2"/>
  <c r="P137" i="2"/>
  <c r="J137" i="2"/>
  <c r="BF137" i="2" s="1"/>
  <c r="BK136" i="2"/>
  <c r="BI136" i="2"/>
  <c r="BH136" i="2"/>
  <c r="BG136" i="2"/>
  <c r="BE136" i="2"/>
  <c r="T136" i="2"/>
  <c r="R136" i="2"/>
  <c r="P136" i="2"/>
  <c r="J136" i="2"/>
  <c r="BF136" i="2" s="1"/>
  <c r="BK135" i="2"/>
  <c r="BI135" i="2"/>
  <c r="BH135" i="2"/>
  <c r="BG135" i="2"/>
  <c r="BE135" i="2"/>
  <c r="T135" i="2"/>
  <c r="R135" i="2"/>
  <c r="P135" i="2"/>
  <c r="J135" i="2"/>
  <c r="BF135" i="2" s="1"/>
  <c r="BK134" i="2"/>
  <c r="BI134" i="2"/>
  <c r="BH134" i="2"/>
  <c r="BG134" i="2"/>
  <c r="BE134" i="2"/>
  <c r="T134" i="2"/>
  <c r="R134" i="2"/>
  <c r="P134" i="2"/>
  <c r="J134" i="2"/>
  <c r="BF134" i="2" s="1"/>
  <c r="BK133" i="2"/>
  <c r="BI133" i="2"/>
  <c r="BH133" i="2"/>
  <c r="BG133" i="2"/>
  <c r="BE133" i="2"/>
  <c r="T133" i="2"/>
  <c r="R133" i="2"/>
  <c r="P133" i="2"/>
  <c r="J133" i="2"/>
  <c r="BF133" i="2" s="1"/>
  <c r="BK132" i="2"/>
  <c r="BI132" i="2"/>
  <c r="BH132" i="2"/>
  <c r="BG132" i="2"/>
  <c r="BE132" i="2"/>
  <c r="T132" i="2"/>
  <c r="R132" i="2"/>
  <c r="P132" i="2"/>
  <c r="J132" i="2"/>
  <c r="BF132" i="2" s="1"/>
  <c r="BK131" i="2"/>
  <c r="BI131" i="2"/>
  <c r="BH131" i="2"/>
  <c r="BG131" i="2"/>
  <c r="BF131" i="2"/>
  <c r="BE131" i="2"/>
  <c r="T131" i="2"/>
  <c r="R131" i="2"/>
  <c r="P131" i="2"/>
  <c r="J131" i="2"/>
  <c r="BK130" i="2"/>
  <c r="BI130" i="2"/>
  <c r="BH130" i="2"/>
  <c r="BG130" i="2"/>
  <c r="BE130" i="2"/>
  <c r="T130" i="2"/>
  <c r="R130" i="2"/>
  <c r="P130" i="2"/>
  <c r="J130" i="2"/>
  <c r="BF130" i="2" s="1"/>
  <c r="BK129" i="2"/>
  <c r="BI129" i="2"/>
  <c r="BH129" i="2"/>
  <c r="BG129" i="2"/>
  <c r="BE129" i="2"/>
  <c r="T129" i="2"/>
  <c r="R129" i="2"/>
  <c r="P129" i="2"/>
  <c r="J129" i="2"/>
  <c r="BF129" i="2" s="1"/>
  <c r="BK128" i="2"/>
  <c r="BI128" i="2"/>
  <c r="BH128" i="2"/>
  <c r="BG128" i="2"/>
  <c r="BE128" i="2"/>
  <c r="T128" i="2"/>
  <c r="R128" i="2"/>
  <c r="P128" i="2"/>
  <c r="J128" i="2"/>
  <c r="BF128" i="2" s="1"/>
  <c r="BK127" i="2"/>
  <c r="BI127" i="2"/>
  <c r="BH127" i="2"/>
  <c r="BG127" i="2"/>
  <c r="BE127" i="2"/>
  <c r="T127" i="2"/>
  <c r="T123" i="2" s="1"/>
  <c r="T122" i="2" s="1"/>
  <c r="T121" i="2" s="1"/>
  <c r="R127" i="2"/>
  <c r="P127" i="2"/>
  <c r="J127" i="2"/>
  <c r="BF127" i="2" s="1"/>
  <c r="BK126" i="2"/>
  <c r="BI126" i="2"/>
  <c r="BH126" i="2"/>
  <c r="BG126" i="2"/>
  <c r="BE126" i="2"/>
  <c r="T126" i="2"/>
  <c r="R126" i="2"/>
  <c r="P126" i="2"/>
  <c r="J126" i="2"/>
  <c r="BF126" i="2" s="1"/>
  <c r="BK125" i="2"/>
  <c r="BI125" i="2"/>
  <c r="BH125" i="2"/>
  <c r="BG125" i="2"/>
  <c r="BE125" i="2"/>
  <c r="T125" i="2"/>
  <c r="R125" i="2"/>
  <c r="P125" i="2"/>
  <c r="J125" i="2"/>
  <c r="BF125" i="2" s="1"/>
  <c r="BK124" i="2"/>
  <c r="BI124" i="2"/>
  <c r="BH124" i="2"/>
  <c r="BG124" i="2"/>
  <c r="F35" i="2" s="1"/>
  <c r="BB95" i="1" s="1"/>
  <c r="BE124" i="2"/>
  <c r="T124" i="2"/>
  <c r="R124" i="2"/>
  <c r="P124" i="2"/>
  <c r="J124" i="2"/>
  <c r="BF124" i="2" s="1"/>
  <c r="R123" i="2"/>
  <c r="R122" i="2" s="1"/>
  <c r="R121" i="2" s="1"/>
  <c r="F115" i="2"/>
  <c r="E113" i="2"/>
  <c r="J91" i="2"/>
  <c r="F91" i="2"/>
  <c r="F89" i="2"/>
  <c r="E87" i="2"/>
  <c r="J37" i="2"/>
  <c r="J36" i="2"/>
  <c r="J35" i="2"/>
  <c r="J24" i="2"/>
  <c r="E24" i="2"/>
  <c r="J23" i="2"/>
  <c r="J21" i="2"/>
  <c r="E21" i="2"/>
  <c r="J117" i="2" s="1"/>
  <c r="J20" i="2"/>
  <c r="J18" i="2"/>
  <c r="E18" i="2"/>
  <c r="J17" i="2"/>
  <c r="J15" i="2"/>
  <c r="E15" i="2"/>
  <c r="F117" i="2" s="1"/>
  <c r="J14" i="2"/>
  <c r="J89" i="2"/>
  <c r="E7" i="2"/>
  <c r="AY103" i="1"/>
  <c r="AX103" i="1"/>
  <c r="AY102" i="1"/>
  <c r="AX102" i="1"/>
  <c r="AY101" i="1"/>
  <c r="AX101" i="1"/>
  <c r="AU101" i="1"/>
  <c r="AY100" i="1"/>
  <c r="AX100" i="1"/>
  <c r="AY99" i="1"/>
  <c r="AX99" i="1"/>
  <c r="AY98" i="1"/>
  <c r="AX98" i="1"/>
  <c r="AY97" i="1"/>
  <c r="AX97" i="1"/>
  <c r="AX96" i="1"/>
  <c r="AY95" i="1"/>
  <c r="AX95" i="1"/>
  <c r="AS94" i="1"/>
  <c r="AM90" i="1"/>
  <c r="L90" i="1"/>
  <c r="AM89" i="1"/>
  <c r="L89" i="1"/>
  <c r="AM87" i="1"/>
  <c r="L87" i="1"/>
  <c r="L85" i="1"/>
  <c r="L84" i="1"/>
  <c r="F35" i="10" l="1"/>
  <c r="BB103" i="1" s="1"/>
  <c r="BK131" i="10"/>
  <c r="F34" i="9"/>
  <c r="BA102" i="1" s="1"/>
  <c r="BK149" i="9"/>
  <c r="J149" i="9" s="1"/>
  <c r="J98" i="9" s="1"/>
  <c r="F37" i="9"/>
  <c r="BD102" i="1" s="1"/>
  <c r="BK247" i="9"/>
  <c r="J247" i="9" s="1"/>
  <c r="J103" i="9" s="1"/>
  <c r="BK342" i="9"/>
  <c r="J342" i="9" s="1"/>
  <c r="J120" i="9" s="1"/>
  <c r="BK171" i="9"/>
  <c r="J171" i="9" s="1"/>
  <c r="J100" i="9" s="1"/>
  <c r="BK348" i="9"/>
  <c r="BK347" i="9" s="1"/>
  <c r="J347" i="9" s="1"/>
  <c r="J121" i="9" s="1"/>
  <c r="BK357" i="9"/>
  <c r="J357" i="9" s="1"/>
  <c r="J123" i="9" s="1"/>
  <c r="BK269" i="9"/>
  <c r="J269" i="9" s="1"/>
  <c r="J106" i="9" s="1"/>
  <c r="BK302" i="9"/>
  <c r="J302" i="9" s="1"/>
  <c r="J115" i="9" s="1"/>
  <c r="BK137" i="8"/>
  <c r="J137" i="8" s="1"/>
  <c r="J99" i="8" s="1"/>
  <c r="F36" i="8"/>
  <c r="BC101" i="1" s="1"/>
  <c r="BK127" i="8"/>
  <c r="J127" i="8" s="1"/>
  <c r="J98" i="8" s="1"/>
  <c r="BK141" i="8"/>
  <c r="J141" i="8" s="1"/>
  <c r="J100" i="8" s="1"/>
  <c r="BK266" i="7"/>
  <c r="J266" i="7" s="1"/>
  <c r="J120" i="7" s="1"/>
  <c r="BK257" i="7"/>
  <c r="J257" i="7" s="1"/>
  <c r="J118" i="7" s="1"/>
  <c r="BK292" i="7"/>
  <c r="J292" i="7" s="1"/>
  <c r="J127" i="7" s="1"/>
  <c r="BK305" i="7"/>
  <c r="J305" i="7" s="1"/>
  <c r="J129" i="7" s="1"/>
  <c r="BK196" i="7"/>
  <c r="J196" i="7" s="1"/>
  <c r="J104" i="7" s="1"/>
  <c r="BK206" i="7"/>
  <c r="J206" i="7" s="1"/>
  <c r="J106" i="7" s="1"/>
  <c r="F35" i="7"/>
  <c r="BB100" i="1" s="1"/>
  <c r="BK308" i="7"/>
  <c r="J308" i="7" s="1"/>
  <c r="J130" i="7" s="1"/>
  <c r="BK312" i="7"/>
  <c r="J312" i="7" s="1"/>
  <c r="J131" i="7" s="1"/>
  <c r="BK315" i="7"/>
  <c r="J315" i="7" s="1"/>
  <c r="J132" i="7" s="1"/>
  <c r="F35" i="6"/>
  <c r="BB99" i="1" s="1"/>
  <c r="F37" i="6"/>
  <c r="BD99" i="1" s="1"/>
  <c r="J33" i="6"/>
  <c r="AV99" i="1" s="1"/>
  <c r="AT99" i="1" s="1"/>
  <c r="BK146" i="5"/>
  <c r="J146" i="5" s="1"/>
  <c r="J101" i="5" s="1"/>
  <c r="BK174" i="5"/>
  <c r="J174" i="5" s="1"/>
  <c r="J106" i="5" s="1"/>
  <c r="BK142" i="5"/>
  <c r="J142" i="5" s="1"/>
  <c r="J100" i="5" s="1"/>
  <c r="F34" i="5"/>
  <c r="BA98" i="1" s="1"/>
  <c r="BK152" i="5"/>
  <c r="J152" i="5" s="1"/>
  <c r="J104" i="5" s="1"/>
  <c r="BK171" i="5"/>
  <c r="J171" i="5" s="1"/>
  <c r="J105" i="5" s="1"/>
  <c r="BK178" i="5"/>
  <c r="F37" i="4"/>
  <c r="BD97" i="1" s="1"/>
  <c r="J33" i="4"/>
  <c r="AV97" i="1" s="1"/>
  <c r="F35" i="4"/>
  <c r="BB97" i="1" s="1"/>
  <c r="BK141" i="4"/>
  <c r="J141" i="4" s="1"/>
  <c r="J98" i="4" s="1"/>
  <c r="BK147" i="4"/>
  <c r="J147" i="4" s="1"/>
  <c r="J100" i="4" s="1"/>
  <c r="BK194" i="4"/>
  <c r="J194" i="4" s="1"/>
  <c r="J106" i="4" s="1"/>
  <c r="J34" i="3"/>
  <c r="AW96" i="1" s="1"/>
  <c r="AT96" i="1" s="1"/>
  <c r="J283" i="3"/>
  <c r="J110" i="3" s="1"/>
  <c r="BK282" i="3"/>
  <c r="J282" i="3" s="1"/>
  <c r="J109" i="3" s="1"/>
  <c r="F34" i="3"/>
  <c r="BA96" i="1" s="1"/>
  <c r="BK159" i="3"/>
  <c r="J159" i="3" s="1"/>
  <c r="J101" i="3" s="1"/>
  <c r="F37" i="3"/>
  <c r="BD96" i="1" s="1"/>
  <c r="BK199" i="3"/>
  <c r="J199" i="3" s="1"/>
  <c r="J105" i="3" s="1"/>
  <c r="BK175" i="3"/>
  <c r="J175" i="3" s="1"/>
  <c r="J104" i="3" s="1"/>
  <c r="F36" i="2"/>
  <c r="BC95" i="1" s="1"/>
  <c r="BK142" i="2"/>
  <c r="J33" i="2"/>
  <c r="AV95" i="1" s="1"/>
  <c r="AT95" i="1" s="1"/>
  <c r="F33" i="2"/>
  <c r="AZ95" i="1" s="1"/>
  <c r="J142" i="2"/>
  <c r="J100" i="2" s="1"/>
  <c r="BK141" i="2"/>
  <c r="J141" i="2" s="1"/>
  <c r="J99" i="2" s="1"/>
  <c r="P129" i="5"/>
  <c r="P128" i="5" s="1"/>
  <c r="AU98" i="1" s="1"/>
  <c r="J123" i="6"/>
  <c r="J98" i="6" s="1"/>
  <c r="BK122" i="6"/>
  <c r="J115" i="2"/>
  <c r="P159" i="3"/>
  <c r="BK174" i="3"/>
  <c r="J174" i="3" s="1"/>
  <c r="J103" i="3" s="1"/>
  <c r="R175" i="3"/>
  <c r="R174" i="3" s="1"/>
  <c r="F34" i="2"/>
  <c r="BA95" i="1" s="1"/>
  <c r="P131" i="3"/>
  <c r="T199" i="3"/>
  <c r="E111" i="2"/>
  <c r="E85" i="2"/>
  <c r="F118" i="2"/>
  <c r="F92" i="2"/>
  <c r="J118" i="2"/>
  <c r="J92" i="2"/>
  <c r="P123" i="2"/>
  <c r="P122" i="2" s="1"/>
  <c r="P121" i="2" s="1"/>
  <c r="AU95" i="1" s="1"/>
  <c r="BK123" i="2"/>
  <c r="F37" i="2"/>
  <c r="BD95" i="1" s="1"/>
  <c r="F35" i="3"/>
  <c r="BB96" i="1" s="1"/>
  <c r="R132" i="3"/>
  <c r="R131" i="3" s="1"/>
  <c r="R130" i="3" s="1"/>
  <c r="P199" i="3"/>
  <c r="J34" i="4"/>
  <c r="AW97" i="1" s="1"/>
  <c r="AT97" i="1" s="1"/>
  <c r="F34" i="4"/>
  <c r="BA97" i="1" s="1"/>
  <c r="P174" i="3"/>
  <c r="J34" i="2"/>
  <c r="AW95" i="1" s="1"/>
  <c r="T131" i="3"/>
  <c r="F33" i="3"/>
  <c r="AZ96" i="1" s="1"/>
  <c r="F36" i="3"/>
  <c r="BC96" i="1" s="1"/>
  <c r="T174" i="3"/>
  <c r="T176" i="4"/>
  <c r="T126" i="4" s="1"/>
  <c r="F37" i="5"/>
  <c r="BD98" i="1" s="1"/>
  <c r="J33" i="5"/>
  <c r="AV98" i="1" s="1"/>
  <c r="F33" i="5"/>
  <c r="AZ98" i="1" s="1"/>
  <c r="F36" i="5"/>
  <c r="BC98" i="1" s="1"/>
  <c r="T150" i="5"/>
  <c r="J91" i="6"/>
  <c r="J117" i="6"/>
  <c r="P123" i="6"/>
  <c r="P122" i="6" s="1"/>
  <c r="P121" i="6" s="1"/>
  <c r="AU99" i="1" s="1"/>
  <c r="R415" i="6"/>
  <c r="E85" i="7"/>
  <c r="E144" i="7"/>
  <c r="J92" i="7"/>
  <c r="J151" i="7"/>
  <c r="J155" i="7"/>
  <c r="J97" i="7" s="1"/>
  <c r="F34" i="7"/>
  <c r="BA100" i="1" s="1"/>
  <c r="R122" i="6"/>
  <c r="R121" i="6" s="1"/>
  <c r="E120" i="3"/>
  <c r="J89" i="4"/>
  <c r="E118" i="5"/>
  <c r="E85" i="5"/>
  <c r="BK130" i="5"/>
  <c r="T407" i="6"/>
  <c r="F37" i="7"/>
  <c r="BD100" i="1" s="1"/>
  <c r="J33" i="7"/>
  <c r="AV100" i="1" s="1"/>
  <c r="AT100" i="1" s="1"/>
  <c r="F35" i="8"/>
  <c r="BB101" i="1" s="1"/>
  <c r="P152" i="4"/>
  <c r="P126" i="4" s="1"/>
  <c r="AU97" i="1" s="1"/>
  <c r="BK162" i="4"/>
  <c r="P162" i="4"/>
  <c r="R176" i="4"/>
  <c r="R126" i="4" s="1"/>
  <c r="BK176" i="4"/>
  <c r="J176" i="4" s="1"/>
  <c r="J104" i="4" s="1"/>
  <c r="P194" i="4"/>
  <c r="J89" i="5"/>
  <c r="J122" i="5"/>
  <c r="T130" i="5"/>
  <c r="T129" i="5" s="1"/>
  <c r="T146" i="5"/>
  <c r="T123" i="6"/>
  <c r="T122" i="6" s="1"/>
  <c r="T121" i="6" s="1"/>
  <c r="R387" i="6"/>
  <c r="J34" i="7"/>
  <c r="AW100" i="1" s="1"/>
  <c r="P155" i="7"/>
  <c r="F36" i="7"/>
  <c r="BC100" i="1" s="1"/>
  <c r="J91" i="4"/>
  <c r="J34" i="5"/>
  <c r="AW98" i="1" s="1"/>
  <c r="J178" i="5"/>
  <c r="J108" i="5" s="1"/>
  <c r="BK177" i="5"/>
  <c r="J177" i="5" s="1"/>
  <c r="J107" i="5" s="1"/>
  <c r="F33" i="6"/>
  <c r="AZ99" i="1" s="1"/>
  <c r="J34" i="8"/>
  <c r="AW101" i="1" s="1"/>
  <c r="F34" i="8"/>
  <c r="BA101" i="1" s="1"/>
  <c r="J286" i="9"/>
  <c r="J109" i="9" s="1"/>
  <c r="BK285" i="9"/>
  <c r="J285" i="9" s="1"/>
  <c r="J108" i="9" s="1"/>
  <c r="T178" i="5"/>
  <c r="T177" i="5" s="1"/>
  <c r="J34" i="6"/>
  <c r="AW99" i="1" s="1"/>
  <c r="F34" i="6"/>
  <c r="BA99" i="1" s="1"/>
  <c r="F36" i="6"/>
  <c r="BC99" i="1" s="1"/>
  <c r="T155" i="7"/>
  <c r="J119" i="8"/>
  <c r="J89" i="8"/>
  <c r="F37" i="8"/>
  <c r="BD101" i="1" s="1"/>
  <c r="J33" i="8"/>
  <c r="AV101" i="1" s="1"/>
  <c r="R146" i="8"/>
  <c r="J34" i="9"/>
  <c r="AW102" i="1" s="1"/>
  <c r="AT102" i="1" s="1"/>
  <c r="T258" i="9"/>
  <c r="P257" i="7"/>
  <c r="T296" i="7"/>
  <c r="BK296" i="7"/>
  <c r="J296" i="7" s="1"/>
  <c r="J128" i="7" s="1"/>
  <c r="P296" i="7"/>
  <c r="R127" i="8"/>
  <c r="R126" i="8" s="1"/>
  <c r="J294" i="9"/>
  <c r="J112" i="9" s="1"/>
  <c r="BK293" i="9"/>
  <c r="J293" i="9" s="1"/>
  <c r="J111" i="9" s="1"/>
  <c r="J348" i="9"/>
  <c r="J122" i="9" s="1"/>
  <c r="J89" i="6"/>
  <c r="F33" i="7"/>
  <c r="AZ100" i="1" s="1"/>
  <c r="R192" i="7"/>
  <c r="R154" i="7" s="1"/>
  <c r="R240" i="7"/>
  <c r="R270" i="7"/>
  <c r="P273" i="7"/>
  <c r="P322" i="7"/>
  <c r="T126" i="8"/>
  <c r="T125" i="8" s="1"/>
  <c r="P325" i="9"/>
  <c r="P324" i="9" s="1"/>
  <c r="J148" i="7"/>
  <c r="T206" i="7"/>
  <c r="BK322" i="7"/>
  <c r="J322" i="7" s="1"/>
  <c r="J134" i="7" s="1"/>
  <c r="R310" i="9"/>
  <c r="E85" i="10"/>
  <c r="E119" i="10"/>
  <c r="F92" i="10"/>
  <c r="F126" i="10"/>
  <c r="J92" i="10"/>
  <c r="J126" i="10"/>
  <c r="J131" i="10"/>
  <c r="J98" i="10" s="1"/>
  <c r="BK130" i="10"/>
  <c r="R224" i="7"/>
  <c r="T308" i="7"/>
  <c r="P315" i="7"/>
  <c r="T322" i="7"/>
  <c r="F33" i="8"/>
  <c r="AZ101" i="1" s="1"/>
  <c r="J298" i="9"/>
  <c r="J114" i="9" s="1"/>
  <c r="J34" i="10"/>
  <c r="AW103" i="1" s="1"/>
  <c r="F34" i="10"/>
  <c r="BA103" i="1" s="1"/>
  <c r="F37" i="10"/>
  <c r="BD103" i="1" s="1"/>
  <c r="J33" i="10"/>
  <c r="AV103" i="1" s="1"/>
  <c r="F33" i="9"/>
  <c r="AZ102" i="1" s="1"/>
  <c r="BK156" i="9"/>
  <c r="J156" i="9" s="1"/>
  <c r="J99" i="9" s="1"/>
  <c r="R297" i="9"/>
  <c r="R325" i="9"/>
  <c r="R324" i="9" s="1"/>
  <c r="T348" i="9"/>
  <c r="T347" i="9" s="1"/>
  <c r="P131" i="10"/>
  <c r="P130" i="10" s="1"/>
  <c r="P129" i="10" s="1"/>
  <c r="AU103" i="1" s="1"/>
  <c r="F36" i="10"/>
  <c r="BC103" i="1" s="1"/>
  <c r="T131" i="10"/>
  <c r="T130" i="10" s="1"/>
  <c r="J92" i="8"/>
  <c r="F35" i="9"/>
  <c r="BB102" i="1" s="1"/>
  <c r="R149" i="9"/>
  <c r="T156" i="9"/>
  <c r="P220" i="9"/>
  <c r="BK277" i="9"/>
  <c r="J277" i="9" s="1"/>
  <c r="J107" i="9" s="1"/>
  <c r="P290" i="9"/>
  <c r="P285" i="9" s="1"/>
  <c r="P294" i="9"/>
  <c r="P293" i="9" s="1"/>
  <c r="P298" i="9"/>
  <c r="P307" i="9"/>
  <c r="BK310" i="9"/>
  <c r="J310" i="9" s="1"/>
  <c r="J117" i="9" s="1"/>
  <c r="P342" i="9"/>
  <c r="P360" i="9"/>
  <c r="P347" i="9" s="1"/>
  <c r="R131" i="10"/>
  <c r="R130" i="10" s="1"/>
  <c r="R129" i="10" s="1"/>
  <c r="BK147" i="10"/>
  <c r="J89" i="9"/>
  <c r="P149" i="9"/>
  <c r="F36" i="9"/>
  <c r="BC102" i="1" s="1"/>
  <c r="P171" i="9"/>
  <c r="P247" i="9"/>
  <c r="T277" i="9"/>
  <c r="BK363" i="9"/>
  <c r="J363" i="9" s="1"/>
  <c r="J125" i="9" s="1"/>
  <c r="P363" i="9"/>
  <c r="T147" i="10"/>
  <c r="T145" i="10" s="1"/>
  <c r="BK158" i="10"/>
  <c r="J143" i="9"/>
  <c r="R156" i="9"/>
  <c r="T220" i="9"/>
  <c r="R247" i="9"/>
  <c r="BK259" i="9"/>
  <c r="T290" i="9"/>
  <c r="T285" i="9" s="1"/>
  <c r="T294" i="9"/>
  <c r="T293" i="9" s="1"/>
  <c r="T298" i="9"/>
  <c r="T297" i="9" s="1"/>
  <c r="BK325" i="9"/>
  <c r="T158" i="10"/>
  <c r="T157" i="10" s="1"/>
  <c r="T149" i="9"/>
  <c r="T171" i="9"/>
  <c r="BK194" i="9"/>
  <c r="J194" i="9" s="1"/>
  <c r="J101" i="9" s="1"/>
  <c r="R277" i="9"/>
  <c r="R258" i="9" s="1"/>
  <c r="T324" i="9"/>
  <c r="F33" i="10"/>
  <c r="AZ103" i="1" s="1"/>
  <c r="BK126" i="8" l="1"/>
  <c r="BK125" i="8" s="1"/>
  <c r="J125" i="8" s="1"/>
  <c r="AT101" i="1"/>
  <c r="BK150" i="5"/>
  <c r="J150" i="5" s="1"/>
  <c r="J102" i="5" s="1"/>
  <c r="BC94" i="1"/>
  <c r="W32" i="1" s="1"/>
  <c r="BB94" i="1"/>
  <c r="AX94" i="1" s="1"/>
  <c r="BK131" i="3"/>
  <c r="BD94" i="1"/>
  <c r="W33" i="1" s="1"/>
  <c r="T130" i="3"/>
  <c r="BK145" i="10"/>
  <c r="J145" i="10" s="1"/>
  <c r="J100" i="10" s="1"/>
  <c r="J147" i="10"/>
  <c r="J102" i="10" s="1"/>
  <c r="P297" i="9"/>
  <c r="R148" i="9"/>
  <c r="R147" i="9" s="1"/>
  <c r="R125" i="8"/>
  <c r="BK148" i="9"/>
  <c r="J131" i="3"/>
  <c r="J97" i="3" s="1"/>
  <c r="BK130" i="3"/>
  <c r="J130" i="3" s="1"/>
  <c r="J325" i="9"/>
  <c r="J119" i="9" s="1"/>
  <c r="BK324" i="9"/>
  <c r="J324" i="9" s="1"/>
  <c r="J118" i="9" s="1"/>
  <c r="AT103" i="1"/>
  <c r="J130" i="10"/>
  <c r="J97" i="10" s="1"/>
  <c r="T154" i="7"/>
  <c r="T128" i="5"/>
  <c r="P130" i="3"/>
  <c r="AU96" i="1" s="1"/>
  <c r="AU94" i="1" s="1"/>
  <c r="AZ94" i="1"/>
  <c r="P154" i="7"/>
  <c r="AU100" i="1" s="1"/>
  <c r="BK154" i="7"/>
  <c r="J154" i="7" s="1"/>
  <c r="BA94" i="1"/>
  <c r="J122" i="6"/>
  <c r="J97" i="6" s="1"/>
  <c r="BK121" i="6"/>
  <c r="J121" i="6" s="1"/>
  <c r="T148" i="9"/>
  <c r="T147" i="9" s="1"/>
  <c r="J259" i="9"/>
  <c r="J105" i="9" s="1"/>
  <c r="BK258" i="9"/>
  <c r="J258" i="9" s="1"/>
  <c r="J104" i="9" s="1"/>
  <c r="T129" i="10"/>
  <c r="BK297" i="9"/>
  <c r="J297" i="9" s="1"/>
  <c r="J113" i="9" s="1"/>
  <c r="J126" i="8"/>
  <c r="J97" i="8" s="1"/>
  <c r="J130" i="5"/>
  <c r="J98" i="5" s="1"/>
  <c r="BK129" i="5"/>
  <c r="AT98" i="1"/>
  <c r="J123" i="2"/>
  <c r="J98" i="2" s="1"/>
  <c r="BK122" i="2"/>
  <c r="BK157" i="10"/>
  <c r="J157" i="10" s="1"/>
  <c r="J107" i="10" s="1"/>
  <c r="J158" i="10"/>
  <c r="J108" i="10" s="1"/>
  <c r="J162" i="4"/>
  <c r="J103" i="4" s="1"/>
  <c r="BK126" i="4"/>
  <c r="J126" i="4" s="1"/>
  <c r="P148" i="9"/>
  <c r="P147" i="9" s="1"/>
  <c r="AU102" i="1" s="1"/>
  <c r="BK129" i="10" l="1"/>
  <c r="J129" i="10" s="1"/>
  <c r="AY94" i="1"/>
  <c r="W31" i="1"/>
  <c r="BK128" i="5"/>
  <c r="J128" i="5" s="1"/>
  <c r="J129" i="5"/>
  <c r="J97" i="5" s="1"/>
  <c r="J30" i="10"/>
  <c r="J96" i="10"/>
  <c r="J148" i="9"/>
  <c r="J97" i="9" s="1"/>
  <c r="BK147" i="9"/>
  <c r="J147" i="9" s="1"/>
  <c r="J96" i="7"/>
  <c r="J30" i="7"/>
  <c r="J96" i="8"/>
  <c r="J30" i="8"/>
  <c r="W29" i="1"/>
  <c r="AV94" i="1"/>
  <c r="J122" i="2"/>
  <c r="J97" i="2" s="1"/>
  <c r="BK121" i="2"/>
  <c r="J121" i="2" s="1"/>
  <c r="J96" i="6"/>
  <c r="J30" i="6"/>
  <c r="J30" i="4"/>
  <c r="J96" i="4"/>
  <c r="W30" i="1"/>
  <c r="AW94" i="1"/>
  <c r="AK30" i="1" s="1"/>
  <c r="J30" i="3"/>
  <c r="J96" i="3"/>
  <c r="J39" i="10" l="1"/>
  <c r="AG103" i="1"/>
  <c r="AN103" i="1" s="1"/>
  <c r="AT94" i="1"/>
  <c r="AK29" i="1"/>
  <c r="J30" i="9"/>
  <c r="J96" i="9"/>
  <c r="J39" i="4"/>
  <c r="AG97" i="1"/>
  <c r="AN97" i="1" s="1"/>
  <c r="J39" i="6"/>
  <c r="AG99" i="1"/>
  <c r="AN99" i="1" s="1"/>
  <c r="AG101" i="1"/>
  <c r="AN101" i="1" s="1"/>
  <c r="J39" i="8"/>
  <c r="AG96" i="1"/>
  <c r="AN96" i="1" s="1"/>
  <c r="J39" i="3"/>
  <c r="J96" i="2"/>
  <c r="J30" i="2"/>
  <c r="J39" i="7"/>
  <c r="AG100" i="1"/>
  <c r="AN100" i="1" s="1"/>
  <c r="J96" i="5"/>
  <c r="J30" i="5"/>
  <c r="J39" i="9" l="1"/>
  <c r="AG102" i="1"/>
  <c r="AN102" i="1" s="1"/>
  <c r="AG95" i="1"/>
  <c r="J39" i="2"/>
  <c r="J39" i="5"/>
  <c r="AG98" i="1"/>
  <c r="AN98" i="1" s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<sst xmlns="http://schemas.openxmlformats.org/spreadsheetml/2006/main" count="14906" uniqueCount="2656">
  <si>
    <t>Export Komplet</t>
  </si>
  <si>
    <t>2.0</t>
  </si>
  <si>
    <t>False</t>
  </si>
  <si>
    <t>{fe2cf800-7efd-4ca8-a788-ad72218472ab}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</si>
  <si>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</si>
  <si>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</si>
  <si>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</si>
  <si>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</si>
  <si>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</si>
  <si>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</si>
  <si>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</si>
  <si>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</si>
  <si>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Novostavba prezentačno-degustačného objektu - Pivovar Urpiner Banská Bystrica</t>
  </si>
  <si>
    <t>JKSO:</t>
  </si>
  <si>
    <t>KS:</t>
  </si>
  <si>
    <t>Miesto:</t>
  </si>
  <si>
    <t>Banská Bystrica</t>
  </si>
  <si>
    <t>Dátum:</t>
  </si>
  <si>
    <t>Objednávateľ:</t>
  </si>
  <si>
    <t>IČO:</t>
  </si>
  <si>
    <t>Banskobystrický pivovar, a.s. Banská Bystrica</t>
  </si>
  <si>
    <t>IČ DPH:</t>
  </si>
  <si>
    <t>Zhotoviteľ: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</si>
  <si>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</si>
  <si>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</si>
  <si>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</si>
  <si>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</si>
  <si>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</si>
  <si>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</si>
  <si>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</si>
  <si>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</si>
  <si>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</si>
  <si>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</si>
  <si>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</si>
  <si>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</si>
  <si>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</si>
  <si>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</si>
  <si>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</si>
  <si>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</si>
  <si>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</si>
  <si>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</si>
  <si>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</si>
  <si>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</si>
  <si>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</si>
  <si>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</si>
  <si>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</si>
  <si>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</si>
  <si>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</si>
  <si>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</si>
  <si>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</si>
  <si>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</si>
  <si>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</si>
  <si>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</si>
  <si>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</si>
  <si>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
náklady [EUR]</t>
  </si>
  <si>
    <t>DPH [EUR]</t>
  </si>
  <si>
    <t>Normohodiny [h]</t>
  </si>
  <si>
    <t>DPH základná [EUR]</t>
  </si>
  <si>
    <t>DPH znížená [EUR]</t>
  </si>
  <si>
    <t>DPH základná prenesená
[EUR]</t>
  </si>
  <si>
    <t>DPH znížená prenesená
[EUR]</t>
  </si>
  <si>
    <t>Základňa
DPH základná</t>
  </si>
  <si>
    <t>Základňa
DPH znížená</t>
  </si>
  <si>
    <t>Základňa
DPH zákl. prenesená</t>
  </si>
  <si>
    <t>Základňa
DPH zníž. prenesená</t>
  </si>
  <si>
    <t>Základňa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</si>
  <si>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</si>
  <si>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</si>
  <si>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</si>
  <si>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</si>
  <si>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</si>
  <si>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</si>
  <si>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</si>
  <si>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029</t>
  </si>
  <si>
    <t>URPINER - odstránen...</t>
  </si>
  <si>
    <t>STA</t>
  </si>
  <si>
    <t>1</t>
  </si>
  <si>
    <t>{72e40015-2044-4848-bd4c-33d7160a7f63}</t>
  </si>
  <si>
    <t>3</t>
  </si>
  <si>
    <t>ZDRAVOTECHNIKA</t>
  </si>
  <si>
    <t>{dfe75378-e491-41c6-9d50-a46a53d1a5bb}</t>
  </si>
  <si>
    <t>4</t>
  </si>
  <si>
    <t>VV-UK_Gastanova</t>
  </si>
  <si>
    <t>{231b97eb-21e7-43f8-863b-f8bdeb2d7a34}</t>
  </si>
  <si>
    <t>5</t>
  </si>
  <si>
    <t>Plynoinštalácia</t>
  </si>
  <si>
    <t>{e61c7c77-ac24-43f2-bafd-7c7cc4c6721b}</t>
  </si>
  <si>
    <t>6</t>
  </si>
  <si>
    <t>SO 201 Prezentačný objekt - Elektroinštalácia a bleskozvod, Prípojka NN</t>
  </si>
  <si>
    <t>{b8091e2d-af90-43d7-817b-f9219c8d3b39}</t>
  </si>
  <si>
    <t>7</t>
  </si>
  <si>
    <t>VZT</t>
  </si>
  <si>
    <t>{45d768eb-e032-4846-b45d-6906a2c1579b}</t>
  </si>
  <si>
    <t>9</t>
  </si>
  <si>
    <t>Preložka NTL plynovodu</t>
  </si>
  <si>
    <t>{3724fd18-4133-4ad7-aee0-ee1172a0db68}</t>
  </si>
  <si>
    <t>2</t>
  </si>
  <si>
    <t>{a38f299f-08b0-4117-9118-b91be9042d41}</t>
  </si>
  <si>
    <t>Objekt0</t>
  </si>
  <si>
    <t>Preložka plynu</t>
  </si>
  <si>
    <t>{4120e813-19ac-49af-98da-f60c0dbacf1c}</t>
  </si>
  <si>
    <t>KRYCÍ LIST ROZPOČTU</t>
  </si>
  <si>
    <t>Objekt:</t>
  </si>
  <si>
    <t>029 - URPINER - odstránen...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</si>
  <si>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</si>
  <si>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</si>
  <si>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</si>
  <si>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</si>
  <si>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</si>
  <si>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</si>
  <si>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</si>
  <si>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</si>
  <si>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</si>
  <si>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</si>
  <si>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</si>
  <si>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</si>
  <si>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</si>
  <si>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</si>
  <si>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</si>
  <si>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</si>
  <si>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</si>
  <si>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</si>
  <si>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</si>
  <si>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</si>
  <si>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</si>
  <si>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</si>
  <si>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</si>
  <si>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</si>
  <si>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</si>
  <si>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Ostatné konštrukcie a práce-búranie</t>
  </si>
  <si>
    <t>K</t>
  </si>
  <si>
    <t>961055111</t>
  </si>
  <si>
    <t>Búranie základov alebo vybúranie otvorov plochy nad 4 m2 v základoch železobetónových,  -2,40000t</t>
  </si>
  <si>
    <t>m3</t>
  </si>
  <si>
    <t>962031132</t>
  </si>
  <si>
    <t>Búranie priečok alebo vybúranie otvorov plochy nad 4 m2 z tehál pálených, plných alebo dutých hr. do 150 mm,  -0,19600t</t>
  </si>
  <si>
    <t>m2</t>
  </si>
  <si>
    <t>962032231</t>
  </si>
  <si>
    <t>Búranie muriva alebo vybúranie otvorov plochy nad 4 m2 nadzákladového z tehál pálených, vápenopieskových, cementových na maltu,  -1,90500t</t>
  </si>
  <si>
    <t>963051113</t>
  </si>
  <si>
    <t>Búranie železobetónových stropov doskových hr.nad 80 mm,  -2,40000t</t>
  </si>
  <si>
    <t>8</t>
  </si>
  <si>
    <t>965042241</t>
  </si>
  <si>
    <t>Búranie podkladov pod dlažby, liatych dlažieb a mazanín,betón,liaty asfalt hr.nad 100 mm, plochy nad 4 m2 -2,20000t</t>
  </si>
  <si>
    <t>10</t>
  </si>
  <si>
    <t>14</t>
  </si>
  <si>
    <t>968061113</t>
  </si>
  <si>
    <t>Vyvesenie dreveného okenného krídla do suti plochy nad 1,5 m2, -0,01600t</t>
  </si>
  <si>
    <t>ks</t>
  </si>
  <si>
    <t>12</t>
  </si>
  <si>
    <t>19</t>
  </si>
  <si>
    <t>968061116</t>
  </si>
  <si>
    <t>Demontáž dverí drevených vchodových, 1 bm obvodu - 0,012t</t>
  </si>
  <si>
    <t>m</t>
  </si>
  <si>
    <t>15</t>
  </si>
  <si>
    <t>968061125</t>
  </si>
  <si>
    <t>Vyvesenie dreveného dverného krídla do suti plochy do 2 m2, -0,02400t</t>
  </si>
  <si>
    <t>16</t>
  </si>
  <si>
    <t>968061126</t>
  </si>
  <si>
    <t>Vyvesenie dreveného dverného krídla do suti plochy nad 2 m2, -0,02700t</t>
  </si>
  <si>
    <t>18</t>
  </si>
  <si>
    <t>968071116</t>
  </si>
  <si>
    <t>Demontáž dverí kovových vchodových, 1 bm obvodu - 0,005t</t>
  </si>
  <si>
    <t>17</t>
  </si>
  <si>
    <t>968072455</t>
  </si>
  <si>
    <t>Vybúranie kovových dverových zárubní plochy do 2 m2,  -0,07600t</t>
  </si>
  <si>
    <t>22</t>
  </si>
  <si>
    <t>968072456</t>
  </si>
  <si>
    <t>Vybúranie kovových dverových zárubní plochy nad 2 m2,  -0,06300t</t>
  </si>
  <si>
    <t>24</t>
  </si>
  <si>
    <t>979081111</t>
  </si>
  <si>
    <t>Odvoz sutiny a vybúraných hmôt na skládku do 1 km</t>
  </si>
  <si>
    <t>t</t>
  </si>
  <si>
    <t>26</t>
  </si>
  <si>
    <t>979081121</t>
  </si>
  <si>
    <t>Odvoz sutiny a vybúraných hmôt na skládku za každý ďalší 1 km</t>
  </si>
  <si>
    <t>28</t>
  </si>
  <si>
    <t>11</t>
  </si>
  <si>
    <t>979082111</t>
  </si>
  <si>
    <t>Vnútrostavenisková doprava sutiny a vybúraných hmôt do 10 m</t>
  </si>
  <si>
    <t>30</t>
  </si>
  <si>
    <t>979082121</t>
  </si>
  <si>
    <t>Vnútrostavenisková doprava sutiny a vybúraných hmôt za každých ďalších 5 m</t>
  </si>
  <si>
    <t>32</t>
  </si>
  <si>
    <t>13</t>
  </si>
  <si>
    <t>979089012</t>
  </si>
  <si>
    <t>Poplatok za skladovanie - betón, tehly, dlaždice (17 01) ostatné</t>
  </si>
  <si>
    <t>34</t>
  </si>
  <si>
    <t>PSV</t>
  </si>
  <si>
    <t>Práce a dodávky PSV</t>
  </si>
  <si>
    <t>712</t>
  </si>
  <si>
    <t>Izolácie striech, povlakové krytiny</t>
  </si>
  <si>
    <t>712300832</t>
  </si>
  <si>
    <t>Odstránenie povlakovej krytiny na strechách plochých 10° dvojvrstvovej,  -0,01000t</t>
  </si>
  <si>
    <t>36</t>
  </si>
  <si>
    <t>712300834</t>
  </si>
  <si>
    <t>Odstránenie povlakovej krytiny na strechách plochých do 10° každé ďalšie vrstvy,  -0,00600t</t>
  </si>
  <si>
    <t>38</t>
  </si>
  <si>
    <t>764</t>
  </si>
  <si>
    <t>Konštrukcie klampiarske</t>
  </si>
  <si>
    <t>764323820</t>
  </si>
  <si>
    <t>Demontáž odkvapov na strechách s lepenkovou krytinou rš 250 mm,  -0,00260t</t>
  </si>
  <si>
    <t>40</t>
  </si>
  <si>
    <t>3 - ZDRAVOTECHNIKA</t>
  </si>
  <si>
    <t xml:space="preserve">                                         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</si>
  <si>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</si>
  <si>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</si>
  <si>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</si>
  <si>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</si>
  <si>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</si>
  <si>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</si>
  <si>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D2 - PRÁCE A DODÁVKY PSV</t>
  </si>
  <si>
    <t xml:space="preserve">    721 - Vnútorná kanalizácia</t>
  </si>
  <si>
    <t xml:space="preserve">    722 - Vnútorný vodovod</t>
  </si>
  <si>
    <t xml:space="preserve">    724 - Strojné vybavenie</t>
  </si>
  <si>
    <t xml:space="preserve">    725 - Zariaďovacie predmety</t>
  </si>
  <si>
    <t xml:space="preserve">    732 - Strojovne</t>
  </si>
  <si>
    <t>D3 - PRÁCE A DODÁVKY M</t>
  </si>
  <si>
    <t xml:space="preserve">    272 - Vedenia rúrové vonkajšie - plynovody</t>
  </si>
  <si>
    <t>D1</t>
  </si>
  <si>
    <t>PRÁCE A DODÁVKY HSV</t>
  </si>
  <si>
    <t>ZEMNE PRÁCE</t>
  </si>
  <si>
    <t>110011010</t>
  </si>
  <si>
    <t>Vytýčenie trasy vodovodu, kanalizácie v rovine</t>
  </si>
  <si>
    <t>km</t>
  </si>
  <si>
    <t>113107312</t>
  </si>
  <si>
    <t>Odstránenie podkl. alebo krytov z kameniva ťaž. hr. nad 10 do 20 cm</t>
  </si>
  <si>
    <t>113107333</t>
  </si>
  <si>
    <t>Odstránenie podkl. alebo krytov z betónu prost. hr. nad 15 do 30 cm</t>
  </si>
  <si>
    <t>113151110</t>
  </si>
  <si>
    <t>Frézovanie živ. krytu hr. do 20 mm, š. do 750 mm alebo do 500 m2</t>
  </si>
  <si>
    <t>132301202</t>
  </si>
  <si>
    <t>Hĺbenie rýh šírka do 2 m v horn. tr. 4 nad 100  do 1000 m3</t>
  </si>
  <si>
    <t>132301209</t>
  </si>
  <si>
    <t>Príplatok za lepivosť horniny tr.4 v rýhach š. do 200 cm</t>
  </si>
  <si>
    <t>151101101</t>
  </si>
  <si>
    <t>Zhotovenie paženia rýh pre podz. vedenie príložné hl. do 2 m</t>
  </si>
  <si>
    <t>151101102</t>
  </si>
  <si>
    <t>Zhotovenie paženia rýh pre podz. vedenie príložné hl. do 4 m</t>
  </si>
  <si>
    <t>151101111</t>
  </si>
  <si>
    <t>Odstránenie paženia rýh pre podz. vedenie príložné hl. do 2 m</t>
  </si>
  <si>
    <t>151101112</t>
  </si>
  <si>
    <t>Odstránenie paženia rýh pre podz. vedenie príložné hl. do 4 m</t>
  </si>
  <si>
    <t>161101101</t>
  </si>
  <si>
    <t>Zvislé premiestnenie výkopu horn. tr. 1-4 nad 1 m do 2,5 m</t>
  </si>
  <si>
    <t>162601102</t>
  </si>
  <si>
    <t>Vodorovné premiestnenie výkopu do 5000 m horn. tr. 1-4</t>
  </si>
  <si>
    <t>167101102</t>
  </si>
  <si>
    <t>Nakladanie výkopku nad 100 m3 v horn. tr. 1-4</t>
  </si>
  <si>
    <t>171201201</t>
  </si>
  <si>
    <t>Uloženie sypaniny na skládku</t>
  </si>
  <si>
    <t>171201202</t>
  </si>
  <si>
    <t>Poplatok za skládku</t>
  </si>
  <si>
    <t>174101101</t>
  </si>
  <si>
    <t>Zásyp zhutnený jám, rýh, šachiet alebo okolo objektu</t>
  </si>
  <si>
    <t>175101101</t>
  </si>
  <si>
    <t>Obsyp potrubia bez prehodenia sypaniny</t>
  </si>
  <si>
    <t>M</t>
  </si>
  <si>
    <t>583371010</t>
  </si>
  <si>
    <t>Štrkopiesok 0-8 B1</t>
  </si>
  <si>
    <t>175101109</t>
  </si>
  <si>
    <t>Obsyp potrubia príplatok za prehodenie sypaniny</t>
  </si>
  <si>
    <t>VODOROVNÉ KONŠTRUKCIE</t>
  </si>
  <si>
    <t>451315126</t>
  </si>
  <si>
    <t>Podkladná alebo výplňová vrstva z betónu tr. C 25/30 hr. do 150 mm</t>
  </si>
  <si>
    <t>595155380</t>
  </si>
  <si>
    <t>Betónový blok pod armatúry</t>
  </si>
  <si>
    <t>kus</t>
  </si>
  <si>
    <t>42</t>
  </si>
  <si>
    <t>451573111</t>
  </si>
  <si>
    <t>Lôžko pod potrubie, stoky v otvorenom výkope z piesku a štrkopiesku</t>
  </si>
  <si>
    <t>44</t>
  </si>
  <si>
    <t>451577121</t>
  </si>
  <si>
    <t>Podkladná a výplňová vrstva z kameniva drveného hr. do 200 mm</t>
  </si>
  <si>
    <t>46</t>
  </si>
  <si>
    <t>KOMUNIKÁCIE</t>
  </si>
  <si>
    <t>577145132</t>
  </si>
  <si>
    <t>Asfalt. betón  hr. 50 mm, š. do 3 m</t>
  </si>
  <si>
    <t>48</t>
  </si>
  <si>
    <t>RÚROVÉ VEDENIA</t>
  </si>
  <si>
    <t>871211121</t>
  </si>
  <si>
    <t>Montáž potrubia z tlakových rúrok polyetylénových d 63</t>
  </si>
  <si>
    <t>50</t>
  </si>
  <si>
    <t>2861D0105</t>
  </si>
  <si>
    <t>Potrubie vodovodné PE100, PN10, SDR17 - 63 x 3,8 x 100m</t>
  </si>
  <si>
    <t>52</t>
  </si>
  <si>
    <t>877181121</t>
  </si>
  <si>
    <t>Montáž elektrotvaroviek na potrubí PE v otvorenom výkope, zvárané DN 50</t>
  </si>
  <si>
    <t>54</t>
  </si>
  <si>
    <t>2863A0306</t>
  </si>
  <si>
    <t>Objímka so zarážkou MB d 63</t>
  </si>
  <si>
    <t>56</t>
  </si>
  <si>
    <t>2863A0805</t>
  </si>
  <si>
    <t>Koleno elektrotvarovkové W 90° 612 099 d 63</t>
  </si>
  <si>
    <t>58</t>
  </si>
  <si>
    <t>2863A1137</t>
  </si>
  <si>
    <t>Armatúra navŕtavacia DAA d1 160, d2 63</t>
  </si>
  <si>
    <t>60</t>
  </si>
  <si>
    <t>2863A3505</t>
  </si>
  <si>
    <t>Prechodka PE/oceľ d 63, R 2"</t>
  </si>
  <si>
    <t>62</t>
  </si>
  <si>
    <t>422912100</t>
  </si>
  <si>
    <t>Súprava zemná posúvačová DN50</t>
  </si>
  <si>
    <t>64</t>
  </si>
  <si>
    <t>422913520</t>
  </si>
  <si>
    <t>Príklop  posúvačový</t>
  </si>
  <si>
    <t>66</t>
  </si>
  <si>
    <t>891319111</t>
  </si>
  <si>
    <t>Montáž navrtáv. pásov na potrubí z rúr vláknocementových, liatinových, oceľových, plastových DN 150</t>
  </si>
  <si>
    <t>68</t>
  </si>
  <si>
    <t>899401112</t>
  </si>
  <si>
    <t>Osadenie poklopov liatinových posúvačových</t>
  </si>
  <si>
    <t>70</t>
  </si>
  <si>
    <t>OSTATNÉ KONŠTRUKCIE A PRÁCE</t>
  </si>
  <si>
    <t>919734105</t>
  </si>
  <si>
    <t>Rezanie stávajúceho živičného krytu alebo podkladu hr. nad 4 do 5 cm</t>
  </si>
  <si>
    <t>72</t>
  </si>
  <si>
    <t>919734215</t>
  </si>
  <si>
    <t>Rezanie stávajúceho betónového krytu alebo podkladu hr. nad 14 do 15 cm</t>
  </si>
  <si>
    <t>74</t>
  </si>
  <si>
    <t>D2</t>
  </si>
  <si>
    <t>PRÁCE A DODÁVKY PSV</t>
  </si>
  <si>
    <t>721</t>
  </si>
  <si>
    <t>Vnútorná kanalizácia</t>
  </si>
  <si>
    <t>721171111</t>
  </si>
  <si>
    <t>Potrubie kanal. z PVC-U rúr hrdlových odpadné D 140x2,8</t>
  </si>
  <si>
    <t>76</t>
  </si>
  <si>
    <t>721171112</t>
  </si>
  <si>
    <t>Potrubie kanal. z PVC-U rúr hrdlových odpadné D 160/3,2</t>
  </si>
  <si>
    <t>78</t>
  </si>
  <si>
    <t>721171113</t>
  </si>
  <si>
    <t>Potrubie kanal. z PVC-U rúr hrdlových odpadné D 225/4,9</t>
  </si>
  <si>
    <t>80</t>
  </si>
  <si>
    <t>721174024</t>
  </si>
  <si>
    <t>Potrubie kanalizačné z PP odpadové DN 70</t>
  </si>
  <si>
    <t>82</t>
  </si>
  <si>
    <t>721174025</t>
  </si>
  <si>
    <t>Potrubie kanalizačné z PP odpadové DN 100</t>
  </si>
  <si>
    <t>84</t>
  </si>
  <si>
    <t>721174042</t>
  </si>
  <si>
    <t>Potrubie kanalizačné z PP pripojovacie DN 40</t>
  </si>
  <si>
    <t>86</t>
  </si>
  <si>
    <t>721174043</t>
  </si>
  <si>
    <t>Potrubie kanalizačné z PP pripojovacie DN 50</t>
  </si>
  <si>
    <t>88</t>
  </si>
  <si>
    <t>721194104</t>
  </si>
  <si>
    <t>Vyvedenie a upevnenie kanal. výpustiek D 40x1.8</t>
  </si>
  <si>
    <t>90</t>
  </si>
  <si>
    <t>721194105</t>
  </si>
  <si>
    <t>Vyvedenie a upevnenie kanal. výpustiek D 50x1.8</t>
  </si>
  <si>
    <t>92</t>
  </si>
  <si>
    <t>721194106</t>
  </si>
  <si>
    <t>Vyvedenie a upevnenie kanal. výpustiek D 63x1.8</t>
  </si>
  <si>
    <t>94</t>
  </si>
  <si>
    <t>721194109</t>
  </si>
  <si>
    <t>Vyvedenie a upevnenie kanal. výpustiek D 110x2.3</t>
  </si>
  <si>
    <t>96</t>
  </si>
  <si>
    <t>721211305</t>
  </si>
  <si>
    <t>Podlahové vpusty so zapach. uz. DN 100 HL310NPr</t>
  </si>
  <si>
    <t>98</t>
  </si>
  <si>
    <t>721211403</t>
  </si>
  <si>
    <t>Podlahové vpusty  DN 50/70 HL510</t>
  </si>
  <si>
    <t>100</t>
  </si>
  <si>
    <t>721212113</t>
  </si>
  <si>
    <t>Odtokový žľab dĺžky 900 mm s krycím roštom a zápachovou uzávierkou</t>
  </si>
  <si>
    <t>102</t>
  </si>
  <si>
    <t>721226211</t>
  </si>
  <si>
    <t>Zápachová uzávierka suchá HL21</t>
  </si>
  <si>
    <t>104</t>
  </si>
  <si>
    <t>721226212</t>
  </si>
  <si>
    <t>Zápachová uzávierka suchá HL136 pre VZT</t>
  </si>
  <si>
    <t>106</t>
  </si>
  <si>
    <t>721233212</t>
  </si>
  <si>
    <t>Strešné vtoky polypropylen PP pre pochôdz strechy zvislý odtok typ HL62, DN 110, el. ohrev</t>
  </si>
  <si>
    <t>108</t>
  </si>
  <si>
    <t>721242115</t>
  </si>
  <si>
    <t>Lapače strešných spavenín DN 100</t>
  </si>
  <si>
    <t>110</t>
  </si>
  <si>
    <t>721273153</t>
  </si>
  <si>
    <t>Ventilačné hlavice polypropylen PP DN 110</t>
  </si>
  <si>
    <t>112</t>
  </si>
  <si>
    <t>721290111</t>
  </si>
  <si>
    <t>Skúška tesnosti kanalizácie vodou do DN 125</t>
  </si>
  <si>
    <t>114</t>
  </si>
  <si>
    <t>721290112</t>
  </si>
  <si>
    <t>Skúška tesnosti kanalizácie vodou DN 125-200</t>
  </si>
  <si>
    <t>116</t>
  </si>
  <si>
    <t>2865P2054</t>
  </si>
  <si>
    <t>Manžeta IN SITU DN 200</t>
  </si>
  <si>
    <t>118</t>
  </si>
  <si>
    <t>998721101</t>
  </si>
  <si>
    <t>Presun hmôt pre vnút. kanalizáciu v objektoch výšky do 6 m</t>
  </si>
  <si>
    <t>120</t>
  </si>
  <si>
    <t>722</t>
  </si>
  <si>
    <t>Vnútorný vodovod</t>
  </si>
  <si>
    <t>722130213</t>
  </si>
  <si>
    <t>Potrubie vod. z ocel. rúrok závit. pozink. 11353 DN 25</t>
  </si>
  <si>
    <t>122</t>
  </si>
  <si>
    <t>722130214</t>
  </si>
  <si>
    <t>Potrubie vod. z ocel. rúrok závit. pozink. 11353 DN 32</t>
  </si>
  <si>
    <t>124</t>
  </si>
  <si>
    <t>722130215</t>
  </si>
  <si>
    <t>Potrubie vod. z ocel. rúrok závit. pozink. 11353 DN 40</t>
  </si>
  <si>
    <t>126</t>
  </si>
  <si>
    <t>722173103</t>
  </si>
  <si>
    <t>Potrubie vodovodné plastové PE-Xa spoj násuvnou objímkou plastovou D 20x2,8 mm</t>
  </si>
  <si>
    <t>128</t>
  </si>
  <si>
    <t>722173104</t>
  </si>
  <si>
    <t>Potrubie vodovodné plastové PE-Xa spoj násuvnou objímkou plastovou D 25x3,5 mm</t>
  </si>
  <si>
    <t>130</t>
  </si>
  <si>
    <t>722173105</t>
  </si>
  <si>
    <t>Potrubie vodovodné plastové PE-Xa spoj násuvnou objímkou plastovou D 32x4,4 mm</t>
  </si>
  <si>
    <t>132</t>
  </si>
  <si>
    <t>722173106</t>
  </si>
  <si>
    <t>Potrubie vodovodné plastové PE-Xa spoj násuvnou objímkou plastovou D 40x5,5 mm</t>
  </si>
  <si>
    <t>134</t>
  </si>
  <si>
    <t>722173107</t>
  </si>
  <si>
    <t>Potrubie vodovodné plastové PE-Xa spoj násuvnou objímkou plastovou D 50x6,9 mm</t>
  </si>
  <si>
    <t>136</t>
  </si>
  <si>
    <t>722173108</t>
  </si>
  <si>
    <t>Potrubie vodovodné plastové PE-Xa spoj násuvnou objímkou plastovou D 63x8,7 mm</t>
  </si>
  <si>
    <t>138</t>
  </si>
  <si>
    <t>722182111</t>
  </si>
  <si>
    <t>Ochrana potrubia izoláciou Mirelon DN 16</t>
  </si>
  <si>
    <t>140</t>
  </si>
  <si>
    <t>722182112</t>
  </si>
  <si>
    <t>Ochrana potrubia izoláciou Mirelon DN 20</t>
  </si>
  <si>
    <t>142</t>
  </si>
  <si>
    <t>722182113</t>
  </si>
  <si>
    <t>Ochrana potrubia izoláciou Mirelon DN 25</t>
  </si>
  <si>
    <t>144</t>
  </si>
  <si>
    <t>722182114</t>
  </si>
  <si>
    <t>Ochrana potrubia izoláciou Mirelon DN 32</t>
  </si>
  <si>
    <t>146</t>
  </si>
  <si>
    <t>722182115</t>
  </si>
  <si>
    <t>Ochrana potrubia izoláciou Mirelon DN 40</t>
  </si>
  <si>
    <t>148</t>
  </si>
  <si>
    <t>722182116</t>
  </si>
  <si>
    <t>Ochrana potrubia izoláciou Mirelon DN 50</t>
  </si>
  <si>
    <t>150</t>
  </si>
  <si>
    <t>722182120</t>
  </si>
  <si>
    <t>Ochrana potrubia izoláciou Mirelon DN110</t>
  </si>
  <si>
    <t>152</t>
  </si>
  <si>
    <t>722213313</t>
  </si>
  <si>
    <t>Zariadenie pre el. magnetickú úpravu vody Hydroflow C40 DN 40</t>
  </si>
  <si>
    <t>154</t>
  </si>
  <si>
    <t>722220111</t>
  </si>
  <si>
    <t>Arm. vod. s 1 závitom, nástenka  pre výt. ventil G 1/2</t>
  </si>
  <si>
    <t>156</t>
  </si>
  <si>
    <t>722220121</t>
  </si>
  <si>
    <t>Arm. vod. s 1 závitom, nástenka pre batériu G 1/2x150mm</t>
  </si>
  <si>
    <t>pár</t>
  </si>
  <si>
    <t>158</t>
  </si>
  <si>
    <t>722221117</t>
  </si>
  <si>
    <t>Armat. vodov. s 1 závitom, ventil výtokový K1d G 1/2</t>
  </si>
  <si>
    <t>súbor</t>
  </si>
  <si>
    <t>160</t>
  </si>
  <si>
    <t>722231062</t>
  </si>
  <si>
    <t>Armat. vodov. s 2 závitmi, ventil spätný G 3/4</t>
  </si>
  <si>
    <t>162</t>
  </si>
  <si>
    <t>722231063</t>
  </si>
  <si>
    <t>Armat. vodov. s 2 závitmi, ventil spätný G 1</t>
  </si>
  <si>
    <t>164</t>
  </si>
  <si>
    <t>722231064</t>
  </si>
  <si>
    <t>Armat. vodov. s 2 závitmi, ventil spätný G 5/4</t>
  </si>
  <si>
    <t>166</t>
  </si>
  <si>
    <t>722231065</t>
  </si>
  <si>
    <t>Armat. vodov. s 2 závitmi, ventil spätný G 6/4</t>
  </si>
  <si>
    <t>168</t>
  </si>
  <si>
    <t>4221D0152</t>
  </si>
  <si>
    <t>Ventil skúšobný 1/2"</t>
  </si>
  <si>
    <t>170</t>
  </si>
  <si>
    <t>722231164</t>
  </si>
  <si>
    <t>Armat. vod. s 2 závit. ventil poistný priamy G 5/4</t>
  </si>
  <si>
    <t>172</t>
  </si>
  <si>
    <t>722232044</t>
  </si>
  <si>
    <t>Kohút guľový priamy G 3/4 PN 42 do 185°C</t>
  </si>
  <si>
    <t>174</t>
  </si>
  <si>
    <t>722232045</t>
  </si>
  <si>
    <t>Kohút guľový priamy G 1 PN 42 do 185°C</t>
  </si>
  <si>
    <t>176</t>
  </si>
  <si>
    <t>722232046</t>
  </si>
  <si>
    <t>Kohút guľový priamy G 1 1/4 PN 42 do 185°C</t>
  </si>
  <si>
    <t>178</t>
  </si>
  <si>
    <t>722232048</t>
  </si>
  <si>
    <t>Kohút guľový priamy G 2 PN 42 do 185°C</t>
  </si>
  <si>
    <t>180</t>
  </si>
  <si>
    <t>722232065</t>
  </si>
  <si>
    <t>Kohút guľový priamy G 1 1/2 PN 42 do 185°C s vypúšťaním</t>
  </si>
  <si>
    <t>182</t>
  </si>
  <si>
    <t>388321520</t>
  </si>
  <si>
    <t>Teplomer príložný 0 až 200 st. C bez zvláštneho uloženia</t>
  </si>
  <si>
    <t>184</t>
  </si>
  <si>
    <t>388412020</t>
  </si>
  <si>
    <t>Tlakomer  kruhový 0 - 1 MPa</t>
  </si>
  <si>
    <t>186</t>
  </si>
  <si>
    <t>4225D1103</t>
  </si>
  <si>
    <t>Ventil vyvažovací Alwa Kombi-4 DN 20</t>
  </si>
  <si>
    <t>188</t>
  </si>
  <si>
    <t>4225D1104</t>
  </si>
  <si>
    <t>Ventil vyvažovací Alwa Kombi-4 DN 25</t>
  </si>
  <si>
    <t>190</t>
  </si>
  <si>
    <t>4225E0954</t>
  </si>
  <si>
    <t>Ventil zmiešavací trojcestný zmiešavací DN 32</t>
  </si>
  <si>
    <t>192</t>
  </si>
  <si>
    <t>4841I0506</t>
  </si>
  <si>
    <t>Expanzná nádoba, 60 litrov + flowjet 5/4"</t>
  </si>
  <si>
    <t>194</t>
  </si>
  <si>
    <t>722254262</t>
  </si>
  <si>
    <t>Požiarne prísl.,hadic.navij. NOHA typ B25/30 pod omietku 696x696x280mm</t>
  </si>
  <si>
    <t>196</t>
  </si>
  <si>
    <t>722262213</t>
  </si>
  <si>
    <t>Vodomer pre vodu do 30° C závitový G 1</t>
  </si>
  <si>
    <t>198</t>
  </si>
  <si>
    <t>722262303</t>
  </si>
  <si>
    <t>Vodomer pre vodu závit jednovtok suchob do 40 °C G 6/4 x 300 mmQn 10 m3/s vertik</t>
  </si>
  <si>
    <t>200</t>
  </si>
  <si>
    <t>722290226</t>
  </si>
  <si>
    <t>Tlakové skúšky vodov. potrubia závitového do DN 50</t>
  </si>
  <si>
    <t>202</t>
  </si>
  <si>
    <t>722290234</t>
  </si>
  <si>
    <t>Preplachovanie a dezinfekcia vodov. potrubia do DN 80</t>
  </si>
  <si>
    <t>204</t>
  </si>
  <si>
    <t>998722101</t>
  </si>
  <si>
    <t>Presun hmôt pre vnút. vodovod v objektoch výšky do 6 m</t>
  </si>
  <si>
    <t>206</t>
  </si>
  <si>
    <t>724</t>
  </si>
  <si>
    <t>Strojné vybavenie</t>
  </si>
  <si>
    <t>724242214</t>
  </si>
  <si>
    <t>Filter domáci na studenú vodu so spätným preplachom JSY G 2"</t>
  </si>
  <si>
    <t>208</t>
  </si>
  <si>
    <t>725</t>
  </si>
  <si>
    <t>Zariaďovacie predmety</t>
  </si>
  <si>
    <t>725112021</t>
  </si>
  <si>
    <t>Zách. misa závesná s hlbokým splachovaním odpad vodorovný, podomietkový splachovací systém</t>
  </si>
  <si>
    <t>210</t>
  </si>
  <si>
    <t>725112312</t>
  </si>
  <si>
    <t>Zách. misa závesná pre imobilných s odpad vodorovný, podomietkový splachovací systém</t>
  </si>
  <si>
    <t>212</t>
  </si>
  <si>
    <t>725116111</t>
  </si>
  <si>
    <t>Montáž záchodu do predstenového syst.</t>
  </si>
  <si>
    <t>214</t>
  </si>
  <si>
    <t>725116231</t>
  </si>
  <si>
    <t>Montáž predstenového systému záchodov do kombinovaných stien</t>
  </si>
  <si>
    <t>216</t>
  </si>
  <si>
    <t>725122100</t>
  </si>
  <si>
    <t>Pisoárové záchody z diturvitu štandardná kvalita bez nádrže</t>
  </si>
  <si>
    <t>218</t>
  </si>
  <si>
    <t>725211701</t>
  </si>
  <si>
    <t>Umývátko keramické stenové</t>
  </si>
  <si>
    <t>220</t>
  </si>
  <si>
    <t>725212111</t>
  </si>
  <si>
    <t>Umývadlo pre imobilných z diturvitu so zápach. uzáv.</t>
  </si>
  <si>
    <t>222</t>
  </si>
  <si>
    <t>725212200</t>
  </si>
  <si>
    <t>Umývadlo z diturvitu so zápach. uzáv. štandardná kvalita</t>
  </si>
  <si>
    <t>224</t>
  </si>
  <si>
    <t>725249101</t>
  </si>
  <si>
    <t>Montáž sprchových kabín</t>
  </si>
  <si>
    <t>226</t>
  </si>
  <si>
    <t>5521A0202</t>
  </si>
  <si>
    <t>Kút sprchový rohový</t>
  </si>
  <si>
    <t>228</t>
  </si>
  <si>
    <t>725339101</t>
  </si>
  <si>
    <t>Montáž výleviek keramic., liat, a i. hmoty bez výtok armat. a splach nádrže</t>
  </si>
  <si>
    <t>230</t>
  </si>
  <si>
    <t>6427A0101</t>
  </si>
  <si>
    <t>Výlevka MIRA 5104.6, biela</t>
  </si>
  <si>
    <t>232</t>
  </si>
  <si>
    <t>6427A9001</t>
  </si>
  <si>
    <t>Mriežka ku výlevke MIRA</t>
  </si>
  <si>
    <t>234</t>
  </si>
  <si>
    <t>6427B0103</t>
  </si>
  <si>
    <t>Výlevka závesná</t>
  </si>
  <si>
    <t>236</t>
  </si>
  <si>
    <t>725810406</t>
  </si>
  <si>
    <t>Ventil rohový s pripojovacou rúrkou G 1/2</t>
  </si>
  <si>
    <t>238</t>
  </si>
  <si>
    <t>725820200</t>
  </si>
  <si>
    <t>Batéria drezová nástenná G 1/2 štandardná kvalita - výlevka</t>
  </si>
  <si>
    <t>240</t>
  </si>
  <si>
    <t>725820600</t>
  </si>
  <si>
    <t>Batéria drezová 1-páková nástenná G 1/2 x 100 štandardná kvalita s dlhým ramenom - výlevka</t>
  </si>
  <si>
    <t>242</t>
  </si>
  <si>
    <t>725821300</t>
  </si>
  <si>
    <t>Batéria umývadlová stojanková G 1/2 štandardná kvalita</t>
  </si>
  <si>
    <t>244</t>
  </si>
  <si>
    <t>725840200</t>
  </si>
  <si>
    <t>Batéria sprchová nástenná G 1/2 štandardná kvalita</t>
  </si>
  <si>
    <t>246</t>
  </si>
  <si>
    <t>6425D0204</t>
  </si>
  <si>
    <t>Splachovač pisoarový APIS so zabudovaným zdrojom TR8</t>
  </si>
  <si>
    <t>248</t>
  </si>
  <si>
    <t>725849206</t>
  </si>
  <si>
    <t>Montáž nastaviteľného držiaka sprchy</t>
  </si>
  <si>
    <t>250</t>
  </si>
  <si>
    <t>551926200</t>
  </si>
  <si>
    <t>Sprcha ručná 1/2 s hadicou</t>
  </si>
  <si>
    <t>252</t>
  </si>
  <si>
    <t>551928920</t>
  </si>
  <si>
    <t>Držiak sprchy nastaviteľný</t>
  </si>
  <si>
    <t>254</t>
  </si>
  <si>
    <t>725980121</t>
  </si>
  <si>
    <t>Dvierka prístupové k inštaláciám z plastov 15/15</t>
  </si>
  <si>
    <t>256</t>
  </si>
  <si>
    <t>2865A2319</t>
  </si>
  <si>
    <t>TEGRA 600 - Dno šachtové 600/160x90°</t>
  </si>
  <si>
    <t>258</t>
  </si>
  <si>
    <t>2865A2332</t>
  </si>
  <si>
    <t>TEGRA 600 - Dno šachtové 600/200-T</t>
  </si>
  <si>
    <t>260</t>
  </si>
  <si>
    <t>2865A2342</t>
  </si>
  <si>
    <t>TEGRA 600 - Dno šachtové 600/200-X</t>
  </si>
  <si>
    <t>262</t>
  </si>
  <si>
    <t>2865A2405</t>
  </si>
  <si>
    <t>TEGRA 600 - rúra šachtová vlnovcová s hrdlom ID600x3650</t>
  </si>
  <si>
    <t>264</t>
  </si>
  <si>
    <t>2865A2451</t>
  </si>
  <si>
    <t>TEGRA 600 - tesnenie šacht. rúry 600</t>
  </si>
  <si>
    <t>266</t>
  </si>
  <si>
    <t>2865A2473</t>
  </si>
  <si>
    <t>TEGRA 600 - prstenec roznášací plastový - D400 600/1000</t>
  </si>
  <si>
    <t>268</t>
  </si>
  <si>
    <t>2865A2506</t>
  </si>
  <si>
    <t>TEGRA 600 - poklop liatinový D400</t>
  </si>
  <si>
    <t>270</t>
  </si>
  <si>
    <t>2865A2622</t>
  </si>
  <si>
    <t>TEGRA 600 - adaptér teleskopický D400</t>
  </si>
  <si>
    <t>272</t>
  </si>
  <si>
    <t>4226D0509</t>
  </si>
  <si>
    <t>Odlučovač tukov KL LT2</t>
  </si>
  <si>
    <t>274</t>
  </si>
  <si>
    <t>998725101</t>
  </si>
  <si>
    <t>Presun hmôt pre zariaď. predmety v objektoch výšky do 6 m</t>
  </si>
  <si>
    <t>276</t>
  </si>
  <si>
    <t>732</t>
  </si>
  <si>
    <t>Strojovne</t>
  </si>
  <si>
    <t>732422462</t>
  </si>
  <si>
    <t>Čerpadlo cirkulačné. závit. 25-40 rozst. 18 cm do 3 m3/h štand. kvalita</t>
  </si>
  <si>
    <t>278</t>
  </si>
  <si>
    <t>D3</t>
  </si>
  <si>
    <t>PRÁCE A DODÁVKY M</t>
  </si>
  <si>
    <t>Vedenia rúrové vonkajšie - plynovody</t>
  </si>
  <si>
    <t>803223000</t>
  </si>
  <si>
    <t>Uloženie PE fólie na obsyp</t>
  </si>
  <si>
    <t>280</t>
  </si>
  <si>
    <t>4 - VV-UK_Gastanova</t>
  </si>
  <si>
    <t>D1 - 1. TECHNOLÓGIA KOTOLNE</t>
  </si>
  <si>
    <t>D2 - Odvod Spalín</t>
  </si>
  <si>
    <t>D3 - Doplňovanie vody do systému</t>
  </si>
  <si>
    <t>D4 - 2. VETRANIE KOTOLNE</t>
  </si>
  <si>
    <t>D5 - 3. ÚSTREDNÉ VYKUROVANIE - POTRUBNÉ ROZVODY</t>
  </si>
  <si>
    <t>D6 - 4. TEPELNÁ IZOLÁCIA POTRUBIA VYKUROVANIA</t>
  </si>
  <si>
    <t>D7 - 5. ÚSTREDNÉ VYKUROVANIE - ARMATÚRY</t>
  </si>
  <si>
    <t>D8 - 6. PODLAHOVÉ A RADIÁTOROVÉ VYKUROVANIE</t>
  </si>
  <si>
    <t>D9 - 7. OCEĽOVÉ KONŠTRUKCIE A DOPLNKOVÝ MATERIÁL</t>
  </si>
  <si>
    <t>D10 - 8. OSTATNÉ NÁKLADY</t>
  </si>
  <si>
    <t>1. TECHNOLÓGIA KOTOLNE</t>
  </si>
  <si>
    <t>731000091</t>
  </si>
  <si>
    <t>Pol1</t>
  </si>
  <si>
    <t>Plynový kondenzačný kotol 200-W , tepelný výkon pri 50/30°C je 12,0-60,0 kW</t>
  </si>
  <si>
    <t>240100291</t>
  </si>
  <si>
    <t>Pol2</t>
  </si>
  <si>
    <t>Odvod kondenzátu</t>
  </si>
  <si>
    <t>731000092</t>
  </si>
  <si>
    <t>Pol3</t>
  </si>
  <si>
    <t>Neutralizačné zariadenie V N-70</t>
  </si>
  <si>
    <t>731000093</t>
  </si>
  <si>
    <t>Pol4</t>
  </si>
  <si>
    <t>Montážny rám pre kaskádu 2 kotlov a reguláciu</t>
  </si>
  <si>
    <t>731000094</t>
  </si>
  <si>
    <t>Pol5</t>
  </si>
  <si>
    <t>Kompletná pripojovacia sada pre kotol s vysokoúčinným čerpadlom a poistným ventilom sotváracím pretlakom 4 bar</t>
  </si>
  <si>
    <t>732219191</t>
  </si>
  <si>
    <t>Pol6</t>
  </si>
  <si>
    <t>Zásobníkový ohrievač vody V 100 o objeme 500 l</t>
  </si>
  <si>
    <t>732321191</t>
  </si>
  <si>
    <t>Pol7</t>
  </si>
  <si>
    <t>Expanzná nádoba NG80 o objeme 80 , 6 bar, bezpečnostný uzáver DN25</t>
  </si>
  <si>
    <t>731294091</t>
  </si>
  <si>
    <t>Pol8</t>
  </si>
  <si>
    <t>Hydraulický vyrovnávač HVDT 160/80, do prietoku 10 m3/h+konzola</t>
  </si>
  <si>
    <t>731294092</t>
  </si>
  <si>
    <t>Pol9</t>
  </si>
  <si>
    <t>Modulárny rozdelovač a zberač HVDT DN40, 3-cestný+konzola</t>
  </si>
  <si>
    <t>731294093</t>
  </si>
  <si>
    <t>Pol10</t>
  </si>
  <si>
    <t>Rýchlomontážna sada zmiešavacia PAW.M32-DN32 + upevnienie na stenu</t>
  </si>
  <si>
    <t>731294094</t>
  </si>
  <si>
    <t>Pol11</t>
  </si>
  <si>
    <t>Rýchlomontážna sada bez zmiešavača PAW.M31-DN32 + upevnienie na stenu</t>
  </si>
  <si>
    <t>731294095</t>
  </si>
  <si>
    <t>Pol12</t>
  </si>
  <si>
    <t>Ekvitermický regulátor 300-K</t>
  </si>
  <si>
    <t>731294096</t>
  </si>
  <si>
    <t>Pol13</t>
  </si>
  <si>
    <t>Kaskádový modul</t>
  </si>
  <si>
    <t>Odvod Spalín</t>
  </si>
  <si>
    <t>731294097</t>
  </si>
  <si>
    <t>Pol14</t>
  </si>
  <si>
    <t>Spalinová kaskáda ∅150 pre 2 kotle 200-W</t>
  </si>
  <si>
    <t>kpl</t>
  </si>
  <si>
    <t>389841191</t>
  </si>
  <si>
    <t>Pol15</t>
  </si>
  <si>
    <t>Trojvrstvový komínový systém napr. ICS s vnútorným priemerom ∅180</t>
  </si>
  <si>
    <t>Doplňovanie vody do systému</t>
  </si>
  <si>
    <t>732330791</t>
  </si>
  <si>
    <t>Pol16</t>
  </si>
  <si>
    <t>Oddelovací doplňovací modul</t>
  </si>
  <si>
    <t>340210091</t>
  </si>
  <si>
    <t>Pol17</t>
  </si>
  <si>
    <t>Zmäkčovací filter FG I</t>
  </si>
  <si>
    <t>D4</t>
  </si>
  <si>
    <t>2. VETRANIE KOTOLNE</t>
  </si>
  <si>
    <t>971035391</t>
  </si>
  <si>
    <t>Pol18</t>
  </si>
  <si>
    <t>Otvor do obvodovej steny 300x300mm</t>
  </si>
  <si>
    <t>767811191</t>
  </si>
  <si>
    <t>Pol19</t>
  </si>
  <si>
    <t>Mriežka do obvodovej steny 300x300mm</t>
  </si>
  <si>
    <t>971035491</t>
  </si>
  <si>
    <t>Pol20</t>
  </si>
  <si>
    <t>Otvor do obvodovej steny 350x350mm</t>
  </si>
  <si>
    <t>767811192</t>
  </si>
  <si>
    <t>Pol21</t>
  </si>
  <si>
    <t>Mriežka do obvodovej steny 350x350mm</t>
  </si>
  <si>
    <t>D5</t>
  </si>
  <si>
    <t>3. ÚSTREDNÉ VYKUROVANIE - POTRUBNÉ ROZVODY</t>
  </si>
  <si>
    <t>733223191</t>
  </si>
  <si>
    <t>Pol22</t>
  </si>
  <si>
    <t>Medené potrubie DN65 (76,1x2 mm)+tvarovky</t>
  </si>
  <si>
    <t>733223192</t>
  </si>
  <si>
    <t>Pol23</t>
  </si>
  <si>
    <t>Medené potrubie DN40 (42x1,2 mm)+tvarovky</t>
  </si>
  <si>
    <t>733223193</t>
  </si>
  <si>
    <t>Pol24</t>
  </si>
  <si>
    <t>Medené potrubie DN32 (35x1,2 mm)+tvarovky</t>
  </si>
  <si>
    <t>733223194</t>
  </si>
  <si>
    <t>Pol25</t>
  </si>
  <si>
    <t>Medené potrubie DN25 (28x1,0 mm)+tvarovky</t>
  </si>
  <si>
    <t>D6</t>
  </si>
  <si>
    <t>4. TEPELNÁ IZOLÁCIA POTRUBIA VYKUROVANIA</t>
  </si>
  <si>
    <t>722181291</t>
  </si>
  <si>
    <t>Pol26</t>
  </si>
  <si>
    <t>Tepelná izolácia potrubia hr. 30 mm s vnútorným priemerom 76 mm</t>
  </si>
  <si>
    <t>722181292</t>
  </si>
  <si>
    <t>Pol27</t>
  </si>
  <si>
    <t>Tepelná izolácia potrubia hr. 30 mm s vnútorným priemerom 42 mm</t>
  </si>
  <si>
    <t>722181293</t>
  </si>
  <si>
    <t>Pol28</t>
  </si>
  <si>
    <t>Tepelná izolácia potrubia hr. 30 mm s vnútorným priemerom 35 mm</t>
  </si>
  <si>
    <t>722181294</t>
  </si>
  <si>
    <t>Pol29</t>
  </si>
  <si>
    <t>Tepelná izolácia potrubia hr. 20 mm s vnútorným priemerom 28 mm</t>
  </si>
  <si>
    <t>D7</t>
  </si>
  <si>
    <t>5. ÚSTREDNÉ VYKUROVANIE - ARMATÚRY</t>
  </si>
  <si>
    <t>723214191</t>
  </si>
  <si>
    <t>Pol30</t>
  </si>
  <si>
    <t>Plynový filter</t>
  </si>
  <si>
    <t>723230191</t>
  </si>
  <si>
    <t>Pol31</t>
  </si>
  <si>
    <t>Guľový uzáver DN65</t>
  </si>
  <si>
    <t>723230192</t>
  </si>
  <si>
    <t>Pol32</t>
  </si>
  <si>
    <t>Guľový uzáver DN40</t>
  </si>
  <si>
    <t>734192391</t>
  </si>
  <si>
    <t>Pol33</t>
  </si>
  <si>
    <t>Spätná klapka DN25</t>
  </si>
  <si>
    <t>722213391</t>
  </si>
  <si>
    <t>Pol34</t>
  </si>
  <si>
    <t>Magnetický odlučovač nečistôt DN50</t>
  </si>
  <si>
    <t>734191491</t>
  </si>
  <si>
    <t>Pol35</t>
  </si>
  <si>
    <t>Regulátor objemového prietoku DN15</t>
  </si>
  <si>
    <t>734191492</t>
  </si>
  <si>
    <t>Pol36</t>
  </si>
  <si>
    <t>Regulátor objemového prietoku DN32</t>
  </si>
  <si>
    <t>734421191</t>
  </si>
  <si>
    <t>Pol37</t>
  </si>
  <si>
    <t>Tlakomer</t>
  </si>
  <si>
    <t>734291191</t>
  </si>
  <si>
    <t>Pol38</t>
  </si>
  <si>
    <t>Vypúšťací kohút DN15</t>
  </si>
  <si>
    <t>734211192</t>
  </si>
  <si>
    <t>Pol39</t>
  </si>
  <si>
    <t>Automaticky odvzušňovací ventil</t>
  </si>
  <si>
    <t>360410091</t>
  </si>
  <si>
    <t>Pol40</t>
  </si>
  <si>
    <t>Snímače teploty vykurovacej vody</t>
  </si>
  <si>
    <t>360410092</t>
  </si>
  <si>
    <t>Pol41</t>
  </si>
  <si>
    <t>Snímače teploty v zásobníku</t>
  </si>
  <si>
    <t>360410093</t>
  </si>
  <si>
    <t>Pol42</t>
  </si>
  <si>
    <t>Snímač vonkajšej teploty</t>
  </si>
  <si>
    <t>D8</t>
  </si>
  <si>
    <t>6. PODLAHOVÉ A RADIÁTOROVÉ VYKUROVANIE</t>
  </si>
  <si>
    <t>735511291</t>
  </si>
  <si>
    <t>Pol43</t>
  </si>
  <si>
    <t>Polyetylénové potrubie PEXa (podlahové vykurovanie) 17x2,0 mm</t>
  </si>
  <si>
    <t>735511008</t>
  </si>
  <si>
    <t>Pol44</t>
  </si>
  <si>
    <t>Systémová izolačná doska ND 10 N s fixáciou rúrky</t>
  </si>
  <si>
    <t>732111191</t>
  </si>
  <si>
    <t>Pol45</t>
  </si>
  <si>
    <t>CS 553 VP - zostava rozdeľovač / zberač - pre podlahové vykurovanie 4-cestný</t>
  </si>
  <si>
    <t>732111192</t>
  </si>
  <si>
    <t>Pol46</t>
  </si>
  <si>
    <t>CS 553 VP - zostava rozdeľovač / zberač - pre podlahové vykurovanie 5-cestný</t>
  </si>
  <si>
    <t>732111193</t>
  </si>
  <si>
    <t>Pol47</t>
  </si>
  <si>
    <t>CS 553 VP - zostava rozdeľovač / zberač - pre podlahové vykurovanie 6-cestný</t>
  </si>
  <si>
    <t>732111194</t>
  </si>
  <si>
    <t>Pol48</t>
  </si>
  <si>
    <t>CS 553 VP - zostava rozdeľovač / zberač - pre podlahové vykurovanie 10-cestný</t>
  </si>
  <si>
    <t>733161691</t>
  </si>
  <si>
    <t>Pol49</t>
  </si>
  <si>
    <t>Skrinka rozdeľovača pod omietku P–KLASIK P2</t>
  </si>
  <si>
    <t>733161692</t>
  </si>
  <si>
    <t>Pol50</t>
  </si>
  <si>
    <t>Skrinka rozdeľovača pod omietku P–KLASIK P4</t>
  </si>
  <si>
    <t>245526091</t>
  </si>
  <si>
    <t>Pol51</t>
  </si>
  <si>
    <t>Plastifikátor PL 10 MF ( 10 kg )</t>
  </si>
  <si>
    <t>kg</t>
  </si>
  <si>
    <t>Pol52</t>
  </si>
  <si>
    <t>Obvodový dilatačný pás samolepiaci s fóliou tl. 10 mm, š. 160 mm ( 50 / 250 m )</t>
  </si>
  <si>
    <t>733161693</t>
  </si>
  <si>
    <t>Pol53</t>
  </si>
  <si>
    <t>Svorné šroubenie na potrubie pre rozdeľovače 17 x 2</t>
  </si>
  <si>
    <t>735159691</t>
  </si>
  <si>
    <t>Pol54</t>
  </si>
  <si>
    <t>radiátok 21 VK  900/1000 (White RAL 9016)</t>
  </si>
  <si>
    <t>735159692</t>
  </si>
  <si>
    <t>Pol55</t>
  </si>
  <si>
    <t>radiátor priamy, regulačný, pre dvojrúrkový systém  s adaptérmi AVK 01</t>
  </si>
  <si>
    <t>734221691</t>
  </si>
  <si>
    <t>Pol56</t>
  </si>
  <si>
    <t>Termostatická kvapalinová hlavica T 5000, biela</t>
  </si>
  <si>
    <t>734221692</t>
  </si>
  <si>
    <t>Pol57</t>
  </si>
  <si>
    <t>Upevňovacia sada</t>
  </si>
  <si>
    <t>D9</t>
  </si>
  <si>
    <t>7. OCEĽOVÉ KONŠTRUKCIE A DOPLNKOVÝ MATERIÁL</t>
  </si>
  <si>
    <t>899911191</t>
  </si>
  <si>
    <t>Pol58</t>
  </si>
  <si>
    <t>Závesy potrubia, konzoly, obijímky, pomocný montážný materiál, kotvená konštrukcia z profilovej ocele, nosné a zvláštne upevnenie - vodorovné vedenie</t>
  </si>
  <si>
    <t>D10</t>
  </si>
  <si>
    <t>8. OSTATNÉ NÁKLADY</t>
  </si>
  <si>
    <t>731000991</t>
  </si>
  <si>
    <t>Pol59</t>
  </si>
  <si>
    <t>Montáž kotolne, podlahového vykurovania: kondenzačných kotlov s napojením na dymovod, montáž regulácie, ...</t>
  </si>
  <si>
    <t>998731201</t>
  </si>
  <si>
    <t>Pol60</t>
  </si>
  <si>
    <t>Presun hmôt</t>
  </si>
  <si>
    <t>Pol61</t>
  </si>
  <si>
    <t>Uvedenie do prevádzky kaskádu kotlov a reguláciu</t>
  </si>
  <si>
    <t>732330792</t>
  </si>
  <si>
    <t>Pol62</t>
  </si>
  <si>
    <t>Obhliadka pred uvedeným do prevádzky</t>
  </si>
  <si>
    <t>731191991</t>
  </si>
  <si>
    <t>Pol63</t>
  </si>
  <si>
    <t>Tlaková skúška podľa STN EN 128 28 a skúška funkčnosti vr. nastavenia regulačných prvkov.</t>
  </si>
  <si>
    <t>731191992</t>
  </si>
  <si>
    <t>Pol64</t>
  </si>
  <si>
    <t>Preplach a napustenie systému upravenou vodou</t>
  </si>
  <si>
    <t>975131191</t>
  </si>
  <si>
    <t>Pol65</t>
  </si>
  <si>
    <t>Stavebné  práce  –  vrátane  požiarneho  utesnenia  prestupov  potrubia   pri  prechode požiarnými úsekmi, prestupy pre rozvody ÚK</t>
  </si>
  <si>
    <t>735000911</t>
  </si>
  <si>
    <t>Pol66</t>
  </si>
  <si>
    <t>Vyregulovanie vykurovacieho systému</t>
  </si>
  <si>
    <t>735118191</t>
  </si>
  <si>
    <t>Pol67</t>
  </si>
  <si>
    <t>Vykurovacia skúška (hodinová zúčtovacia sazba)</t>
  </si>
  <si>
    <t>735999991</t>
  </si>
  <si>
    <t>Pol68</t>
  </si>
  <si>
    <t>Revízne skúšky a správy s technickou inšpekciou</t>
  </si>
  <si>
    <t>5 - Plynoinštalácia</t>
  </si>
  <si>
    <t>D7 - PRÁCE A DODÁVKY PSV</t>
  </si>
  <si>
    <t xml:space="preserve">    72 - ZDRAVOTNO - TECHNICKÉ INŠTALÁCIE</t>
  </si>
  <si>
    <t xml:space="preserve">    723 - Vnútorný plynovod</t>
  </si>
  <si>
    <t xml:space="preserve">    767 - Konštrukcie doplnk. kovové stavebné</t>
  </si>
  <si>
    <t xml:space="preserve">    783 - Nátery</t>
  </si>
  <si>
    <t>D15 - PRÁCE A DODÁVKY M</t>
  </si>
  <si>
    <t>113107141</t>
  </si>
  <si>
    <t>Odstránenie podkladov alebo krytov živičných hr. do 50 mm, do 200 m2</t>
  </si>
  <si>
    <t>132201102</t>
  </si>
  <si>
    <t>Hĺbenie rýh šírka do 60 cm v horn. tr. 3 nad 100 m3</t>
  </si>
  <si>
    <t>132201109</t>
  </si>
  <si>
    <t>Príplatok za lepivosť horniny tr. 3 v rýhach š. do 60 cm</t>
  </si>
  <si>
    <t>162201101</t>
  </si>
  <si>
    <t>Vodorovné premiestnenie výkopu do 20 m horn. tr. 1-4</t>
  </si>
  <si>
    <t>174101001</t>
  </si>
  <si>
    <t>Zásyp zhutnený jám, šachiet, rýh, zárezov alebo okolo objektov do 100 m3</t>
  </si>
  <si>
    <t>566901111</t>
  </si>
  <si>
    <t>Vyspravenie podkladu po prekopoch kamenivom ťaženým alebo štrkopieskom</t>
  </si>
  <si>
    <t>566904505</t>
  </si>
  <si>
    <t>Vyspravenie podkladov po prekopoch živičnými zmesami hr. 5 cm</t>
  </si>
  <si>
    <t>566905123</t>
  </si>
  <si>
    <t>Vysprav. podkl. po prekopoch podkladným betónom hr. 20 cm</t>
  </si>
  <si>
    <t>919734220</t>
  </si>
  <si>
    <t>Rezanie stávajúceho betónového krytu alebo podkladu hr. nad 19 do 20 cm</t>
  </si>
  <si>
    <t>998222011</t>
  </si>
  <si>
    <t>Presun hmôt pre pozemné komunikácie, kryt z kameniva</t>
  </si>
  <si>
    <t>ZDRAVOTNO - TECHNICKÉ INŠTALÁCIE</t>
  </si>
  <si>
    <t>723</t>
  </si>
  <si>
    <t>Vnútorný plynovod</t>
  </si>
  <si>
    <t>723120202</t>
  </si>
  <si>
    <t>Potrubie plyn. ocel. rúrok záv. čier. spoj zvar 11353 DN 15</t>
  </si>
  <si>
    <t>723120203</t>
  </si>
  <si>
    <t>Potrubie plyn. ocel. rúrok záv. čier. spoj zvar 11353 DN 20</t>
  </si>
  <si>
    <t>723120205</t>
  </si>
  <si>
    <t>Potrubie plyn. ocel. rúrok záv. čier. spoj zvar 11353 DN 32</t>
  </si>
  <si>
    <t>723130207</t>
  </si>
  <si>
    <t>Potrubie plyn. ocel. rúrok asfaltojut. závit 11353 DN 50</t>
  </si>
  <si>
    <t>21</t>
  </si>
  <si>
    <t>723150312</t>
  </si>
  <si>
    <t>Potrubie plyn. z ocel. rúrok hlad. čier. zvar. D 57/2,9</t>
  </si>
  <si>
    <t>723150317</t>
  </si>
  <si>
    <t>Potrubie plyn. z ocel. rúrok hlad. čier. zvar. D 159/4,5</t>
  </si>
  <si>
    <t>23</t>
  </si>
  <si>
    <t>723150348</t>
  </si>
  <si>
    <t>Zhotovenie redukcie plyn. potrubia kovaním nad 1 DN 150/50</t>
  </si>
  <si>
    <t>723150365</t>
  </si>
  <si>
    <t>Chránička plyn. potrubia D 38/2.6</t>
  </si>
  <si>
    <t>25</t>
  </si>
  <si>
    <t>723150369</t>
  </si>
  <si>
    <t>Chránička plyn. potrubia D 89/3.6</t>
  </si>
  <si>
    <t>723160206</t>
  </si>
  <si>
    <t>Prípojka k plynomerom spoj. na závit bez ochodzu G 6/4</t>
  </si>
  <si>
    <t>27</t>
  </si>
  <si>
    <t>723160336</t>
  </si>
  <si>
    <t>Rozperky prípojok k plynomerom G 6/4</t>
  </si>
  <si>
    <t>723221133</t>
  </si>
  <si>
    <t>Armat. plyn. s 1 závitom, kohút hadicový KE 858 G 1/2</t>
  </si>
  <si>
    <t>29</t>
  </si>
  <si>
    <t>723231112</t>
  </si>
  <si>
    <t>Armat. plyn. s 2 závitmi, gulový uzáver G 1/2</t>
  </si>
  <si>
    <t>723231113</t>
  </si>
  <si>
    <t>Armat. plyn. s 2 závitmi, gulový uzáver G 3/4</t>
  </si>
  <si>
    <t>31</t>
  </si>
  <si>
    <t>723231116</t>
  </si>
  <si>
    <t>Armat. plyn. s 2 závitmi, gulový uzáver G 6/4</t>
  </si>
  <si>
    <t>723234221</t>
  </si>
  <si>
    <t>Skrinka pre plynomer</t>
  </si>
  <si>
    <t>33</t>
  </si>
  <si>
    <t>723999904</t>
  </si>
  <si>
    <t>Tlakové skúšky</t>
  </si>
  <si>
    <t>723999905</t>
  </si>
  <si>
    <t>Technickoprávna dokumentácia</t>
  </si>
  <si>
    <t>767</t>
  </si>
  <si>
    <t>Konštrukcie doplnk. kovové stavebné</t>
  </si>
  <si>
    <t>35</t>
  </si>
  <si>
    <t>767995101</t>
  </si>
  <si>
    <t>Montáž atypických stavebných doplnk. konštrukcií do 5 kg</t>
  </si>
  <si>
    <t>553000010</t>
  </si>
  <si>
    <t>Oceľové konštrukcie - predbežná cena</t>
  </si>
  <si>
    <t>783</t>
  </si>
  <si>
    <t>Nátery</t>
  </si>
  <si>
    <t>37</t>
  </si>
  <si>
    <t>783424340</t>
  </si>
  <si>
    <t>Nátery synt. potrubia do DN 50mm dvojnás. 1x email +zákl.</t>
  </si>
  <si>
    <t>783426160</t>
  </si>
  <si>
    <t>Nátery synt. kov. potrubia do DN 150mm dvojnás. a základ.</t>
  </si>
  <si>
    <t>D15</t>
  </si>
  <si>
    <t>39</t>
  </si>
  <si>
    <t>802101063</t>
  </si>
  <si>
    <t>Uloženie plynovod. potrubia do ryhy z tlak. rúr polyetyl. PE vonk. priemer D63</t>
  </si>
  <si>
    <t>286139850</t>
  </si>
  <si>
    <t>Rúrka PE-100 SDR 11,0(0,7Mpa) d 63x5,8xNAV plyn</t>
  </si>
  <si>
    <t>41</t>
  </si>
  <si>
    <t>802111063</t>
  </si>
  <si>
    <t>Montáž elektrotvaroviek MB objímka so zarážkou PE100 SDR11, rúry vonk. pr. D63mm</t>
  </si>
  <si>
    <t>Objímka so zarážkou MB - 612 685 d 63</t>
  </si>
  <si>
    <t>43</t>
  </si>
  <si>
    <t>802138050</t>
  </si>
  <si>
    <t>Montáž USTR prechodka PE/oceľ PE100 SDR11 D63/DN50mm</t>
  </si>
  <si>
    <t>2863A3305</t>
  </si>
  <si>
    <t>Prechodka PE/oceľ USTR 612 783 d/DN 63/50</t>
  </si>
  <si>
    <t>6 - SO 201 Prezentačný objekt - Elektroinštalácia a bleskozvod, Prípojka NN</t>
  </si>
  <si>
    <t>D1 - PRÁCE A DODÁVKY M</t>
  </si>
  <si>
    <t xml:space="preserve">    M21 - 155 Elektromontáže</t>
  </si>
  <si>
    <t xml:space="preserve">    M22 - 156 Montáž oznam. signal. a zab. zariadení</t>
  </si>
  <si>
    <t xml:space="preserve">    M46 - 202 Zemné práce pri ext. montážach</t>
  </si>
  <si>
    <t xml:space="preserve">    OSTATNÉ - OSTATNÉ</t>
  </si>
  <si>
    <t>M21</t>
  </si>
  <si>
    <t>155 Elektromontáže</t>
  </si>
  <si>
    <t>45.31.1 74211-0001</t>
  </si>
  <si>
    <t>Montáž el-inšt rúrky (plast) ohybná, pod omietku D16 (d13)mm</t>
  </si>
  <si>
    <t>31.20.27 345650I491</t>
  </si>
  <si>
    <t>Rúrka el-inšt PVC ohybná 098772 : FXP Turbo® 16, čierna</t>
  </si>
  <si>
    <t>45.31.1 74211-0002</t>
  </si>
  <si>
    <t>Montáž el-inšt rúrky (plast) ohybná, pod omietku D20 (d16)mm</t>
  </si>
  <si>
    <t>31.20.27 345650I492</t>
  </si>
  <si>
    <t>Rúrka el-inšt PVC ohybná 084057 : FXP Turbo® 20, čierna</t>
  </si>
  <si>
    <t>45.31.1 74211-0003</t>
  </si>
  <si>
    <t>Montáž el-inšt rúrky (plast) ohybná, pod omietku D25 (d23)mm</t>
  </si>
  <si>
    <t>31.20.27 345650I493</t>
  </si>
  <si>
    <t>Rúrka el-inšt PVC ohybná 084058 : FXP Turbo® 25, čierna</t>
  </si>
  <si>
    <t>45.31.1 74211-0004</t>
  </si>
  <si>
    <t>Montáž el-inšt rúrky (plast) ohybná, pod omietku D32 (d29)mm</t>
  </si>
  <si>
    <t>31.20.27 345650I494</t>
  </si>
  <si>
    <t>Rúrka el-inšt PVC ohybná 098773 : FXP Turbo® 32, čierna</t>
  </si>
  <si>
    <t>45.31.1 74211-0005</t>
  </si>
  <si>
    <t>Montáž el-inšt rúrky (plast) ohybná, pod omietku D40 (d36)mm</t>
  </si>
  <si>
    <t>31.20.27 345650I495</t>
  </si>
  <si>
    <t>Rúrka el-inšt PVC ohybná 098774 : FXP Turbo® 40, čierna</t>
  </si>
  <si>
    <t>45.31.1 74211-0092</t>
  </si>
  <si>
    <t>Montáž el-inšt rúrky (plast) ohybná, uložená pevne D25 (d23)mm</t>
  </si>
  <si>
    <t>31.20.27 345650I703</t>
  </si>
  <si>
    <t>Rúrka el-inšt PVC ohybná 023574 : FXPS 25, čierna</t>
  </si>
  <si>
    <t>45.31.1 74211-0093</t>
  </si>
  <si>
    <t>Montáž el-inšt rúrky (plast) ohybná, uložená pevne D32 (d29)mm</t>
  </si>
  <si>
    <t>31.20.27 345650I704</t>
  </si>
  <si>
    <t>Rúrka el-inšt PVC ohybná 023575 : FXPS 32, čierna</t>
  </si>
  <si>
    <t>45.31.1 74211-0096</t>
  </si>
  <si>
    <t>Montáž el-inšt rúrky (plast) ohybná, uložená pevne D160 (d55)mm</t>
  </si>
  <si>
    <t>45.31.1 74211-0096.1</t>
  </si>
  <si>
    <t>Montáž el-inšt rúrky (plast) ohybná, uložená pevne D63 (d55)mm</t>
  </si>
  <si>
    <t>31.20.27 345658I001</t>
  </si>
  <si>
    <t>Chránička HD-PE kábelová ohybná 032332 : FXKVR 63, bezhalogénová, so zaťah. šnúrkou, spojkou, čierna</t>
  </si>
  <si>
    <t>45.31.1 74212-0306</t>
  </si>
  <si>
    <t>Montáž krabice do dutých priečok 1-nás KP (68) bez zapojenia, prístrojová</t>
  </si>
  <si>
    <t>31.20.27 345601A000</t>
  </si>
  <si>
    <t>Krabica KP prístrojová 1-nás : 9063-32 (D68x46) pre duté priečky</t>
  </si>
  <si>
    <t>45.31.1 74212-0319</t>
  </si>
  <si>
    <t>Montáž krabice do dutých priečok KO (do 250x200) bez zapojenia, s vekom, odbočná</t>
  </si>
  <si>
    <t>31.20.27 345609K120</t>
  </si>
  <si>
    <t>Krabica KR rozvodná : KT 250/L NB [233x175x78] s viečkom,bez svorkovníc, pre duté priečky, okrová</t>
  </si>
  <si>
    <t>45.31.1 74212-0325</t>
  </si>
  <si>
    <t>Montáž krabice do dutých priečok KR (68) vrátane zapojenia, rozvodka s vekom a svorkovnicou</t>
  </si>
  <si>
    <t>31.20.27 345609D020</t>
  </si>
  <si>
    <t>Krabica KR rozvodná : KUP 68 H-221/3 SK (D71x73) kompletná, pre duté priečky, spojenie do súvislého radu</t>
  </si>
  <si>
    <t>45.31.1 74212-0351</t>
  </si>
  <si>
    <t>Montáž krabice KR, vrátane zapojenia, vodiče do 4mm2, rozvodka IP40-66 (6455-11)</t>
  </si>
  <si>
    <t>31.20.27 345620D201</t>
  </si>
  <si>
    <t>Krabica KR rozvodná IP43 uzatvorená : 6456-12 [70x70x40] 4x pružná priechodka G49 (4x3/4mm2) sivý plast</t>
  </si>
  <si>
    <t>45.31.1 74214-0305</t>
  </si>
  <si>
    <t>Montáž káblového žľabu, výška bočnice 50, š.125 (mm), vrátane kolien, T-kusov, s podperami, s vekom</t>
  </si>
  <si>
    <t>28.12.10 5534702A07</t>
  </si>
  <si>
    <t>Káblový žľab s integr. spojkou MARS, šírka 125 : NKZI 50X125X1.25 S, výška bočnice [50] dierovaný, zink. Sendzimir (S)</t>
  </si>
  <si>
    <t>45.31.1 74214-0306</t>
  </si>
  <si>
    <t>Montáž káblového žľabu, výška bočnice 100, š.125 (mm), vrátane kolien, T-kusov, s podperami</t>
  </si>
  <si>
    <t>28.12.10 5534707A04</t>
  </si>
  <si>
    <t>Káblový žľab s integr. spojkou MARS, šírka 125 : NKZI 100X125X1.25 S, výška bočnice [100] dierovaný, zink. Sendzimir (S)</t>
  </si>
  <si>
    <t>45.31.1 74214-0308</t>
  </si>
  <si>
    <t>Montáž káblového žľabu, výška bočnice 50, š.250 (mm), vrátane kolien, T-kusov, s podperami</t>
  </si>
  <si>
    <t>28.12.10 5534702A08</t>
  </si>
  <si>
    <t>Káblový žľab s integr. spojkou MARS, šírka 250 : NKZI 50X250X0.70 S, výška bočnice [50] dierovaný, zink. Sendzimir (S)</t>
  </si>
  <si>
    <t>45.31.1 74216-0651</t>
  </si>
  <si>
    <t>Výroba a montáž oceľovej nosnej konštrukcie pre prístroje do 5kg</t>
  </si>
  <si>
    <t>27.33.11 154105800</t>
  </si>
  <si>
    <t>Profil L rovnoramenný 11320 4900820 20/20/2,0mm</t>
  </si>
  <si>
    <t>45.31.1 74216-0911</t>
  </si>
  <si>
    <t>Montáž protipožiarnej upchávky, priechod stropom hrúbky 20cm</t>
  </si>
  <si>
    <t>26.82.13 111631500</t>
  </si>
  <si>
    <t>HILTI tmel</t>
  </si>
  <si>
    <t>45.31.1 74216-0953</t>
  </si>
  <si>
    <t>Montáž výstražnej tabuľky pre kúpeľne</t>
  </si>
  <si>
    <t>26.82.13 111631500.1</t>
  </si>
  <si>
    <t>Tabuľka do kúpelne</t>
  </si>
  <si>
    <t>45.21.43 74112-0722</t>
  </si>
  <si>
    <t>Vysekanie otvoru pre krabicu</t>
  </si>
  <si>
    <t>45.11.11 74382-0732</t>
  </si>
  <si>
    <t>Vyrezanie rýh frézovaním, v dierovanom pálenom tehlovom murive hl.2 cm š.4 cm</t>
  </si>
  <si>
    <t>45.31.1 74226-0001</t>
  </si>
  <si>
    <t>Ukončenie vodiča v rozvádzači, zapojenie do 2,5 mm2</t>
  </si>
  <si>
    <t>45.31.1 74226-0002</t>
  </si>
  <si>
    <t>Ukončenie vodiča v rozvádzači, zapojenie 4-6 mm2</t>
  </si>
  <si>
    <t>45.31.1 74226-0003</t>
  </si>
  <si>
    <t>Ukončenie vodiča v rozvádzači, zapojenie 10-16 mm2</t>
  </si>
  <si>
    <t>45.31.1 74226-0004</t>
  </si>
  <si>
    <t>Ukončenie vodiča v rozvádzači, zapojenie 25 mm2</t>
  </si>
  <si>
    <t>45.31.1 74226-0006</t>
  </si>
  <si>
    <t>Ukončenie vodiča v rozvádzači, zapojenie 50 mm2</t>
  </si>
  <si>
    <t>45</t>
  </si>
  <si>
    <t>45.31.1 74226-0007</t>
  </si>
  <si>
    <t>Ukončenie vodiča v rozvádzači, zapojenie 70 mm2</t>
  </si>
  <si>
    <t>45.31.1 74226-0009</t>
  </si>
  <si>
    <t>Ukončenie vodiča v rozvádzači, zapojenie 120 mm2</t>
  </si>
  <si>
    <t>47</t>
  </si>
  <si>
    <t>45.31.1 74226-0012</t>
  </si>
  <si>
    <t>Ukončenie vodiča v rozvádzači, zapojenie 240 mm2</t>
  </si>
  <si>
    <t>45.31.1 74226-0144</t>
  </si>
  <si>
    <t>Ukončenie celoplastových káblov v rozvádzači na svorky, zapojenie 5x 1,5-2,5 mm2</t>
  </si>
  <si>
    <t>49</t>
  </si>
  <si>
    <t>45.31.1 74226-0145</t>
  </si>
  <si>
    <t>Ukončenie celoplastových káblov v rozvádzači na svorky, zapojenie 5x 4-6 mm2</t>
  </si>
  <si>
    <t>45.31.1 74226-0146</t>
  </si>
  <si>
    <t>Ukončenie celoplastových káblov v rozvádzači na svorky, zapojenie 5x 10-16 mm2</t>
  </si>
  <si>
    <t>51</t>
  </si>
  <si>
    <t>45.31.1 74226-0149</t>
  </si>
  <si>
    <t>Ukončenie celoplastových káblov v rozvádzači na svorky, zapojenie 5x 50 mm2</t>
  </si>
  <si>
    <t>45.31.1 74226-0220</t>
  </si>
  <si>
    <t>Ukončenie šnúry v gumovej hadici 5x10 mm2</t>
  </si>
  <si>
    <t>53</t>
  </si>
  <si>
    <t>45.31.1 74226-0259</t>
  </si>
  <si>
    <t>Ukončenie celoplastových káblov zmršťovacou záklopkou 5x 6-10 mm2</t>
  </si>
  <si>
    <t>45.31.1 74226-0527</t>
  </si>
  <si>
    <t>Ukončenie kábla s opletaním (MK) do 7x0,75 mm2</t>
  </si>
  <si>
    <t>55</t>
  </si>
  <si>
    <t>45.31.1 74226-0616</t>
  </si>
  <si>
    <t>Montáž a dodávka prírubovej 2-cestnej koncovky, pre 1kV celoplastové káble 2x3x240+120 mm2</t>
  </si>
  <si>
    <t>45.31.1 74228-1252</t>
  </si>
  <si>
    <t>Montáž káblovej 1kV spojky (liatinová) 4x 6-16 mm2</t>
  </si>
  <si>
    <t>57</t>
  </si>
  <si>
    <t>26.82.13 111631500.2</t>
  </si>
  <si>
    <t>Spojka SVCZ 4x16</t>
  </si>
  <si>
    <t>45.31.1 74311-0041</t>
  </si>
  <si>
    <t>Montáž, spínač zapustený IP20, rad.1</t>
  </si>
  <si>
    <t>59</t>
  </si>
  <si>
    <t>31.20.25 345300L161</t>
  </si>
  <si>
    <t>Spínač rad.1 Valena™ : 774401, s krytom, bez rámika, biely</t>
  </si>
  <si>
    <t>45.31.1 74311-0043</t>
  </si>
  <si>
    <t>Montáž, spínač zapustený IP20, rad.5</t>
  </si>
  <si>
    <t>61</t>
  </si>
  <si>
    <t>31.20.25 345313L161</t>
  </si>
  <si>
    <t>Prepínač rad.5 Valena™ : 774405, s krytom, bez rámika, biely</t>
  </si>
  <si>
    <t>45.31.1 74311-0044</t>
  </si>
  <si>
    <t>Montáž, prepínač zapustený IP20, dvojitý rad. 5A, 5B, 1+1, 6+1, 6+6 a pod</t>
  </si>
  <si>
    <t>63</t>
  </si>
  <si>
    <t>31.20.25 345319L161</t>
  </si>
  <si>
    <t>Prepínač rad.5B (6+6) Valena™ : 774408, s krytom, bez rámika, biely</t>
  </si>
  <si>
    <t>45.31.1 74311-0045</t>
  </si>
  <si>
    <t>Montáž, prepínač zapustený IP20, rad.6</t>
  </si>
  <si>
    <t>65</t>
  </si>
  <si>
    <t>31.20.25 345324L161</t>
  </si>
  <si>
    <t>Prepínač rad.6 Valena™ : 774406, s krytom, bez rámika, biely</t>
  </si>
  <si>
    <t>45.31.1 74311-0046</t>
  </si>
  <si>
    <t>Montáž, prepínač zapustený IP20, rad.7</t>
  </si>
  <si>
    <t>67</t>
  </si>
  <si>
    <t>31.20.25 345327L161</t>
  </si>
  <si>
    <t>Prepínač rad.7 Valena™ : 774407, s krytom, bez rámika, biely</t>
  </si>
  <si>
    <t>45.31.1 74311-0049</t>
  </si>
  <si>
    <t>Montáž, spínač do zárubne IP20, rad.1 a ovládač tlač. 1/0</t>
  </si>
  <si>
    <t>69</t>
  </si>
  <si>
    <t>31.20.25 345301L261</t>
  </si>
  <si>
    <t>Spínač rad.1S Valena™ Life : 752104, s krytom, LED signálkou, bez rámika, biely</t>
  </si>
  <si>
    <t>31.20.25 345446L003</t>
  </si>
  <si>
    <t>Snímač pohybu PIR (360°) stropný, vstavaný : 048804, výstup 2x, rozsah detekcie 45m2, kompletný, biely, IP20</t>
  </si>
  <si>
    <t>71</t>
  </si>
  <si>
    <t>45.31.1 74311-0076</t>
  </si>
  <si>
    <t>Montáž, ovládania osvetlenia - snímač pohybu, vstavaný, stropný, nastavenie, IP20</t>
  </si>
  <si>
    <t>31.20.25 345455L161</t>
  </si>
  <si>
    <t>Termostat priestorový, otočné ovládanie Valena™ : 774226, štandard, s krytom, bez rámika, biely</t>
  </si>
  <si>
    <t>73</t>
  </si>
  <si>
    <t>31.20.25 345531L001</t>
  </si>
  <si>
    <t>Rámik 1-násobný Valena™ Neutrál 774451, biely</t>
  </si>
  <si>
    <t>45.31.1 74311-0136</t>
  </si>
  <si>
    <t>Montáž, termostat digitálny, priestorový, zapustený, programovanie, IP20</t>
  </si>
  <si>
    <t>75</t>
  </si>
  <si>
    <t>45.31.1 74311-0190</t>
  </si>
  <si>
    <t>Montáž, zapojenie ventilátor kúpeľňový, WC</t>
  </si>
  <si>
    <t>45.31.1 74312-0511</t>
  </si>
  <si>
    <t>Montáž, prepínač vačkový S 25VP,VL 01,02</t>
  </si>
  <si>
    <t>77</t>
  </si>
  <si>
    <t>45.31.1 74313-1012</t>
  </si>
  <si>
    <t>Montáž, zásuvka zapustená IP20-40, x-násobná 10/16A - 250V, priebežná</t>
  </si>
  <si>
    <t>31.20.27 345400L161</t>
  </si>
  <si>
    <t>Zásuvka 1-nás. Valena™ : 774396, bez rámika (bez oc) biela</t>
  </si>
  <si>
    <t>79</t>
  </si>
  <si>
    <t>31.20.27 345420L031</t>
  </si>
  <si>
    <t>Zásuvka 1-nás. Cariva™ : 773828, zapustená, kompletná, IP44, biela</t>
  </si>
  <si>
    <t>31.20.27 345420L132</t>
  </si>
  <si>
    <t>Zásuvka 1-nás. Plexo™ IP55 : 069731, nástenná, kompletná (BS) s viečkom (oc) sivá</t>
  </si>
  <si>
    <t>81</t>
  </si>
  <si>
    <t>45.31.1 74314-1062</t>
  </si>
  <si>
    <t>Montáž, zásuvka nástenná 16A - 380V, 3P+N+Z</t>
  </si>
  <si>
    <t>45.31.1 74314-1101</t>
  </si>
  <si>
    <t>Montáž, zásuvka priemyselná nástenná IP44, 16A/500V, 2P+Z</t>
  </si>
  <si>
    <t>83</t>
  </si>
  <si>
    <t>45.31.1 74314-1111</t>
  </si>
  <si>
    <t>Montáž, zásuvka priemyselná nástenná IP67, 16A/500V, 2P+Z</t>
  </si>
  <si>
    <t>31.20.25 358000D610</t>
  </si>
  <si>
    <t>Zásuvka priemyselná 16A/400V nástenná (3P+N+PE) 5-pól : IZN 1653, IP44, červená</t>
  </si>
  <si>
    <t>85</t>
  </si>
  <si>
    <t>31.20.25 3580801P14</t>
  </si>
  <si>
    <t>Spínač vačkový 3P/ 16A na povrch</t>
  </si>
  <si>
    <t>31.20.25 3580803P53</t>
  </si>
  <si>
    <t>Spínač vačkový 3P/ 32A nástenný</t>
  </si>
  <si>
    <t>87</t>
  </si>
  <si>
    <t>45.31.1 74315-0430</t>
  </si>
  <si>
    <t>Montáž a zapojenie kompletných skriniek so STOP tlačidlom</t>
  </si>
  <si>
    <t>31.20.25 3581360C03</t>
  </si>
  <si>
    <t>Skrinka plastová, núdzové červené STOP hríbové tlačidlos preskleným krytom</t>
  </si>
  <si>
    <t>89</t>
  </si>
  <si>
    <t>45.31.1 74241-0003</t>
  </si>
  <si>
    <t>Montáž rozvodnice do 100kg</t>
  </si>
  <si>
    <t>45.31.1 74241-0004</t>
  </si>
  <si>
    <t>Montáž rozvodnice do 150kg</t>
  </si>
  <si>
    <t>91</t>
  </si>
  <si>
    <t>45.31.1 74242-0051</t>
  </si>
  <si>
    <t>Montáž rozvádzača, skriňový-delený do 200kg</t>
  </si>
  <si>
    <t>45.31.1 74242-0254</t>
  </si>
  <si>
    <t>Montáž ovládacej skrine Si usmerňovača</t>
  </si>
  <si>
    <t>93</t>
  </si>
  <si>
    <t>31.20.31 357001E445</t>
  </si>
  <si>
    <t>Rozvádzač RH</t>
  </si>
  <si>
    <t>31.20.31 357001E446</t>
  </si>
  <si>
    <t>Rozvádzač RK</t>
  </si>
  <si>
    <t>95</t>
  </si>
  <si>
    <t>31.20.31 357001E448</t>
  </si>
  <si>
    <t>RACK Batériového systému 1x riadiaci modul + 5x bateriový modul 2,4 kW</t>
  </si>
  <si>
    <t>31.20.31 357001E447</t>
  </si>
  <si>
    <t>Striedač FVE</t>
  </si>
  <si>
    <t>97</t>
  </si>
  <si>
    <t>31.20.31 357001E452</t>
  </si>
  <si>
    <t>RACK štrukturovanej kabeláže bez aktívnych prvkov</t>
  </si>
  <si>
    <t>31.20.31 357001E453</t>
  </si>
  <si>
    <t>fotovoltický panel FVE polykrištalický</t>
  </si>
  <si>
    <t>99</t>
  </si>
  <si>
    <t>31.20.31 357001E454</t>
  </si>
  <si>
    <t>Konštrukcia pre palnely FVE</t>
  </si>
  <si>
    <t>45.31.41 74437-1102</t>
  </si>
  <si>
    <t>Montáž dátového rozvádzača do 50kg, bez vybavenia</t>
  </si>
  <si>
    <t>101</t>
  </si>
  <si>
    <t>45.31.1 74331-0006</t>
  </si>
  <si>
    <t>Montáž, žiarovkové svietidlo, prisadené IP20-44 - LEDsvet. zdroj (LED, halog, kompakt)</t>
  </si>
  <si>
    <t>45.31.1 74331-0039</t>
  </si>
  <si>
    <t>Montáž, núdzové svietidlo IP20-44, netrvalé, osvetlenie, núdzový režim, prisadené nástenné</t>
  </si>
  <si>
    <t>103</t>
  </si>
  <si>
    <t>.  .   348501A023</t>
  </si>
  <si>
    <t>Svietidlo núdzové, nástenné INFINITY II : IIF2BWS/2W/C/1/SA/WH » LED 2W, stály-núdz. režim 1h, biele, IP40</t>
  </si>
  <si>
    <t>45.31.1 74331-0053</t>
  </si>
  <si>
    <t>Montáž, vstavané žiarovkové svietidlo IP20-44 - LED svet. zdroj (LED, halog, kompakt)</t>
  </si>
  <si>
    <t>105</t>
  </si>
  <si>
    <t>45.31.1 74334-0056</t>
  </si>
  <si>
    <t>Montáž, priemyselné svietidlo, prisadené IP54-66 - 1x svet. zdroj (LED, halog, kompakt)</t>
  </si>
  <si>
    <t>28.63.14 345958O501</t>
  </si>
  <si>
    <t>Protipožiarna samorezná skrutková kotva 3498204 : MMS-plus KS 5x50, systém Torx, zápustná, pre D4mm, galv. zink. (G)</t>
  </si>
  <si>
    <t>107</t>
  </si>
  <si>
    <t>28.63.14 345958O523</t>
  </si>
  <si>
    <t>Skrutková kovová hmoždinka 3133230 : 985 M8 35, driek skrutky do dreva, so závitom M8, galv. zink. (G)</t>
  </si>
  <si>
    <t>31.50.15 347503P025</t>
  </si>
  <si>
    <t>LED svietidlo 70W na vonkajšie osvetlenie- na výložník IP65</t>
  </si>
  <si>
    <t>109</t>
  </si>
  <si>
    <t>.  .   348000A001</t>
  </si>
  <si>
    <t>Svietidlo podľa výberu architekta 20W, IP20-43 LED socialne zariadenia zapustené</t>
  </si>
  <si>
    <t>.  .   348000A002</t>
  </si>
  <si>
    <t>Svietidlo podľa výberu architekta 15-20W, IP43 LED  malé kubické alebo valcové na fasádu</t>
  </si>
  <si>
    <t>111</t>
  </si>
  <si>
    <t>.  .   348000A003</t>
  </si>
  <si>
    <t>Svietidlo podľa výberu architekta 20-25W, IP20 LED  zapustené</t>
  </si>
  <si>
    <t>.  .   348000A004</t>
  </si>
  <si>
    <t>113</t>
  </si>
  <si>
    <t>.  .   348000A005</t>
  </si>
  <si>
    <t>Svietidlo podľa výberu architekta 25W, IP20 LED  zapustené salónik</t>
  </si>
  <si>
    <t>.  .   348000A006</t>
  </si>
  <si>
    <t>115</t>
  </si>
  <si>
    <t>.  .   348000A007</t>
  </si>
  <si>
    <t>Svietidlo podľa výberu architekta 40-60W, IP43 LED  priemyselné na povrch kuchyna</t>
  </si>
  <si>
    <t>.  .   348000A008</t>
  </si>
  <si>
    <t>Svietidlo podľa výberu architekta 20W, IP43 LED , nad dvere</t>
  </si>
  <si>
    <t>117</t>
  </si>
  <si>
    <t>.  .   348000A011</t>
  </si>
  <si>
    <t>Svietidlo podľa výberu architekta 20-25W, IP43 LED prisadené, na povrch do technického zázemia kuchyne</t>
  </si>
  <si>
    <t>.  .   348000A012</t>
  </si>
  <si>
    <t>Svietidlo podľa výberu architekta 10-15W, IP20 LED na lištu nokia</t>
  </si>
  <si>
    <t>119</t>
  </si>
  <si>
    <t>.  .   348000A013</t>
  </si>
  <si>
    <t>Lišta NOKIA 1f - včítane koncoviek a príchytiek na strop a napájača</t>
  </si>
  <si>
    <t>.  .   348000A014</t>
  </si>
  <si>
    <t>Svietidlo podľa výberu architekta 25W, IP20 nad stoly reštaurácia</t>
  </si>
  <si>
    <t>121</t>
  </si>
  <si>
    <t>.  .   348000A015</t>
  </si>
  <si>
    <t>Svietidlo podľa výberu architekta 40W, IP20 reštaurácia stred</t>
  </si>
  <si>
    <t>.  .   348005P001</t>
  </si>
  <si>
    <t>Svietidlo podľa výberu architekta 15W, IP20-nad bar závesné</t>
  </si>
  <si>
    <t>123</t>
  </si>
  <si>
    <t>.  .   348005P602</t>
  </si>
  <si>
    <t>Svietidlo podľa výberu architekta 20W, IP20-43 LED závesné za barom</t>
  </si>
  <si>
    <t>.  .   348005P603</t>
  </si>
  <si>
    <t>Svietidlo podľa výberu architekta 20W, IP20-43 LED Zázemie za barom</t>
  </si>
  <si>
    <t>125</t>
  </si>
  <si>
    <t>.  .   348005P604</t>
  </si>
  <si>
    <t>Svietidlo podľa výberu architekta 25W, IP20-43 LED prisadené terasa</t>
  </si>
  <si>
    <t>45.31.1 74334-0118</t>
  </si>
  <si>
    <t>Montáž, reflektor, svetlomet, prisadený IP40-54, 1x svet. zdroj (výbojka do 1000W)</t>
  </si>
  <si>
    <t>127</t>
  </si>
  <si>
    <t>45.31.1 74332-0150</t>
  </si>
  <si>
    <t>Montáž, napájacia lišta 1-fáz - prisadená, pre akcentačné svietidlá, vrátane príslušenstva</t>
  </si>
  <si>
    <t>28.11.23 354325O070</t>
  </si>
  <si>
    <t>Káblová strmeňová príchytka 1160583 (BBS) : 2056 58 FT, rozsah upnutia 52-58mm</t>
  </si>
  <si>
    <t>129</t>
  </si>
  <si>
    <t>31.20.10 354327G378</t>
  </si>
  <si>
    <t>Oko káblové lisovacie Al sektorové, plné : SM 120x20 ALU-F (120mm2/M20) bez pocínovania</t>
  </si>
  <si>
    <t>31.20.10 354327G528</t>
  </si>
  <si>
    <t>Oko káblové lisovacie Al plné : 240x20 ALU-F (240mm2/M20) bez pocínovania</t>
  </si>
  <si>
    <t>131</t>
  </si>
  <si>
    <t>31.20.10 354330G202</t>
  </si>
  <si>
    <t>Spojka lisovacia káblová Al : 16 ALU-ZE (16mm2)</t>
  </si>
  <si>
    <t>31.20.10 354400H063</t>
  </si>
  <si>
    <t>Spojka na 4-žil Al kábel 0,6/1kV : SVCZ 16-S Al, s lisovacími káblovými spojkami (4x16) mm2</t>
  </si>
  <si>
    <t>sada</t>
  </si>
  <si>
    <t>133</t>
  </si>
  <si>
    <t>45.31.1 74332-0154</t>
  </si>
  <si>
    <t>Pripojenie, 1-fáz napájacej lišty káblom 3x2,5</t>
  </si>
  <si>
    <t>45.31.1 74333-0200</t>
  </si>
  <si>
    <t>Montáž Al profilu pre LED pás, vrátane plastového difúzora, pre povrchovú montáž</t>
  </si>
  <si>
    <t>135</t>
  </si>
  <si>
    <t>45.31.1 74182-4011</t>
  </si>
  <si>
    <t>Montáž, stožiar osvetlovací, oceľový do 12m</t>
  </si>
  <si>
    <t>28.11.22 316700E048</t>
  </si>
  <si>
    <t>Stožiar osvetľovací (oceľ) rúrový : ST 280/60, výška nad zemou 8m, vrchol D60, zinkovaný</t>
  </si>
  <si>
    <t>137</t>
  </si>
  <si>
    <t>45.31.1 74184-4103</t>
  </si>
  <si>
    <t>Montáž, výložník oceľový 1-ramenný, váha do 35kg</t>
  </si>
  <si>
    <t>28.11.22 316780E018</t>
  </si>
  <si>
    <t>Výložník 1-ramenný (oceľ) priamy, vyloženie 1,0 [m] : V1T-10-60, osadenie D60, ukončenie D60, zinkovaný</t>
  </si>
  <si>
    <t>139</t>
  </si>
  <si>
    <t>45.31.1 74184-4122</t>
  </si>
  <si>
    <t>Montáž, pätka stožiarová, betónová vr. materiálu</t>
  </si>
  <si>
    <t>45.31.1 74185-4201</t>
  </si>
  <si>
    <t>Montáž, elektrovýstroj stožiarov pre 1 svet. okruh</t>
  </si>
  <si>
    <t>141</t>
  </si>
  <si>
    <t>31.20.31 357990D001</t>
  </si>
  <si>
    <t>Svorkovnica stožiarová priechodzia : SS P.6.4/1, pre 1 poistku 5x20 (keramické) pre káble 4x 0,35-6÷10mm2, IP20</t>
  </si>
  <si>
    <t>282</t>
  </si>
  <si>
    <t>31.20.31 357990D012</t>
  </si>
  <si>
    <t>Svorkovnica stožiarová priechodzia : SS P.16.4/2, pre 2 poistky 5x20 (keramické) pre káble 4x 1,5-16÷25mm2, IP20</t>
  </si>
  <si>
    <t>284</t>
  </si>
  <si>
    <t>143</t>
  </si>
  <si>
    <t>45.31.1 74531-0021</t>
  </si>
  <si>
    <t>Montáž uzemňovacieho vedenia v zemi, FeZn pás do 120mm2, vrátane prepojenia zvarom</t>
  </si>
  <si>
    <t>286</t>
  </si>
  <si>
    <t>31.20.10 3549000A34</t>
  </si>
  <si>
    <t>Plochá uzemňovacia páska (FeZn) 30x4 [0,95kg/m]</t>
  </si>
  <si>
    <t>288</t>
  </si>
  <si>
    <t>145</t>
  </si>
  <si>
    <t>45.31.1 74534-0058</t>
  </si>
  <si>
    <t>Montáž, obalenie uzemňovacích spojov protikoróznou páskou (1m na spoj)</t>
  </si>
  <si>
    <t>290</t>
  </si>
  <si>
    <t>45.31.1 74521-0101</t>
  </si>
  <si>
    <t>Montáž zachytávacieho, zvodového vodiča s podperami, FeZn drôt D8-10mm</t>
  </si>
  <si>
    <t>292</t>
  </si>
  <si>
    <t>147</t>
  </si>
  <si>
    <t>31.20.10 3549000A01</t>
  </si>
  <si>
    <t>Kruhový bleskozvodný, uzemňovací drôt (FeZn) D10 [0,62kg/m]</t>
  </si>
  <si>
    <t>294</t>
  </si>
  <si>
    <t>45.31.1 74522-0107</t>
  </si>
  <si>
    <t>Montáž zachytávacieho, zvodového vodiča s podperami, AlMgSi drôt D8</t>
  </si>
  <si>
    <t>296</t>
  </si>
  <si>
    <t>149</t>
  </si>
  <si>
    <t>27.42.00 3549001A75</t>
  </si>
  <si>
    <t>Kruhový bleskozvodný drôt (AlMgSi) D8/11, s PVC plášťom [0,20kg/m]</t>
  </si>
  <si>
    <t>298</t>
  </si>
  <si>
    <t>45.31.1 74522-013</t>
  </si>
  <si>
    <t>Montáž zvodového vodiča s podperami, na omietku, pod izoláciu, AlMgSi D8 s PVC plášťom</t>
  </si>
  <si>
    <t>300</t>
  </si>
  <si>
    <t>151</t>
  </si>
  <si>
    <t>27.42.00 3549001A70</t>
  </si>
  <si>
    <t>Kruhový bleskozvodný drôt (AlMgSi) D8 [0,135kg/m]</t>
  </si>
  <si>
    <t>302</t>
  </si>
  <si>
    <t>45.31.1 74511-0231</t>
  </si>
  <si>
    <t>Montáž zachytávacej tyče do dĺžky 3m, upevnenie, na stojan, podstavec</t>
  </si>
  <si>
    <t>304</t>
  </si>
  <si>
    <t>153</t>
  </si>
  <si>
    <t>31.20.10 3549010A00</t>
  </si>
  <si>
    <t>Podpera vedenia (FeZn) do muriva : PV 01 (150mm)</t>
  </si>
  <si>
    <t>306</t>
  </si>
  <si>
    <t>25.20.00 3549020A10</t>
  </si>
  <si>
    <t>Podpera vedenia : PV 21, na ploché strechy, plastová (D145, v.80)mm</t>
  </si>
  <si>
    <t>308</t>
  </si>
  <si>
    <t>155</t>
  </si>
  <si>
    <t>31.20.10 3549021A71</t>
  </si>
  <si>
    <t>Podpera vedenia (FeZn) : PV 32, na svetlíky a oceľové konštrukcie (45mm)</t>
  </si>
  <si>
    <t>310</t>
  </si>
  <si>
    <t>31.20.10 3549030A30</t>
  </si>
  <si>
    <t>Tyč zachytávacia (FeZn) : JP 10, bez osadenia (D18x1000)mm</t>
  </si>
  <si>
    <t>312</t>
  </si>
  <si>
    <t>157</t>
  </si>
  <si>
    <t>31.20.10 3549030A31</t>
  </si>
  <si>
    <t>Tyč zachytávacia (FeZn) : JP 15, bez osadenia (D18x1500)mm</t>
  </si>
  <si>
    <t>314</t>
  </si>
  <si>
    <t>31.20.10 3549030A42</t>
  </si>
  <si>
    <t>- betónový kruhový podstavec D330 (mm) ku zachytávacej tyči JP a OB, tyče max 4m</t>
  </si>
  <si>
    <t>316</t>
  </si>
  <si>
    <t>159</t>
  </si>
  <si>
    <t>31.20.10 3549030A80</t>
  </si>
  <si>
    <t>- strieška ochranná (FeZn) : OS 01, horná, otvor D20 (mm)</t>
  </si>
  <si>
    <t>318</t>
  </si>
  <si>
    <t>31.20.10 3549040A01</t>
  </si>
  <si>
    <t>Svorka pre zachytávacie a uzemňovacie tyče D20 (FeZn) : SJ 01 (4xM8)</t>
  </si>
  <si>
    <t>320</t>
  </si>
  <si>
    <t>161</t>
  </si>
  <si>
    <t>31.20.10 3549040A10</t>
  </si>
  <si>
    <t>Svorka krížová (FeZn) : SK (4xM8)</t>
  </si>
  <si>
    <t>322</t>
  </si>
  <si>
    <t>31.20.10 3549040A20</t>
  </si>
  <si>
    <t>Svorka spojovacia (FeZn) : SS s.p. 2sk, s príložkou (2xM8)</t>
  </si>
  <si>
    <t>324</t>
  </si>
  <si>
    <t>163</t>
  </si>
  <si>
    <t>31.20.10 3549040A30</t>
  </si>
  <si>
    <t>Svorka pripájacia (FeZn) : SP 1, pre spojenie kovových súčiastoky (2xM8)</t>
  </si>
  <si>
    <t>326</t>
  </si>
  <si>
    <t>31.20.10 3549040A34</t>
  </si>
  <si>
    <t>Svorka žľabová (FeZn) : SO, pre pripojenie odkvapových žľabov (4xM8)</t>
  </si>
  <si>
    <t>328</t>
  </si>
  <si>
    <t>165</t>
  </si>
  <si>
    <t>31.20.10 3549040A36</t>
  </si>
  <si>
    <t>Svorka skúšobná (FeZn) : SZ (4xM8)</t>
  </si>
  <si>
    <t>330</t>
  </si>
  <si>
    <t>31.20.10 3549040A42</t>
  </si>
  <si>
    <t>Svorka odbočná, spojovacia (FeZn) : SR 02, pre uzemňovaciu pásku 30x4 (4xM8)</t>
  </si>
  <si>
    <t>332</t>
  </si>
  <si>
    <t>167</t>
  </si>
  <si>
    <t>31.20.10 3549040A51</t>
  </si>
  <si>
    <t>Svorka uzemňovacia (FeZn) : SR 03 B, spojenie kruhových vodičov a pásoviny (2xM8)</t>
  </si>
  <si>
    <t>334</t>
  </si>
  <si>
    <t>31.20.27 3549070K14</t>
  </si>
  <si>
    <t>Krabica do zateplenia hr. 80÷140mm : KUZ-VOI KB [156x196] pre bleskozv. svorky, veko na pánt, mont. doska</t>
  </si>
  <si>
    <t>336</t>
  </si>
  <si>
    <t>169</t>
  </si>
  <si>
    <t>31.20.10 3549071A01</t>
  </si>
  <si>
    <t>Štítok označovací (FeZn) : f711124, bez označenia</t>
  </si>
  <si>
    <t>338</t>
  </si>
  <si>
    <t>31.20.10 3549071N01</t>
  </si>
  <si>
    <t>Výstražná blesk tabuľka, text : Počas búrky je zakázané zdržiavať sa pri zvodoch do vzdialenosti 3 metrov !</t>
  </si>
  <si>
    <t>340</t>
  </si>
  <si>
    <t>171</t>
  </si>
  <si>
    <t>31.20.10 3549090D01</t>
  </si>
  <si>
    <t>Prípojnica potenciálového vyrovnania : EVP-SK, s plombovateľným krytom</t>
  </si>
  <si>
    <t>342</t>
  </si>
  <si>
    <t>31.20.10 3549092V01</t>
  </si>
  <si>
    <t>Svorka uzemňovacia zinkovaná : ZSA 16 (BERNARD), pre Cu pás, na 1/2"-2" potrubie, pre vodič 2,5÷16mm2</t>
  </si>
  <si>
    <t>344</t>
  </si>
  <si>
    <t>173</t>
  </si>
  <si>
    <t>27.44.00 3549092V02</t>
  </si>
  <si>
    <t>- páska Cu uzemňovacia : ZS 16, dĺžka 0,5m (pre ZSA 16)</t>
  </si>
  <si>
    <t>346</t>
  </si>
  <si>
    <t>45.31.1 74524-0301</t>
  </si>
  <si>
    <t>Montáž bleskozvodnej svorky do 2 skrutiek (SS,SP1,SR 03)</t>
  </si>
  <si>
    <t>348</t>
  </si>
  <si>
    <t>175</t>
  </si>
  <si>
    <t>45.31.1 74524-0302</t>
  </si>
  <si>
    <t>Montáž bleskozvodnej svorky nad 2 skrutky (SJ,SK,SO,SZ,ST,SR01-2)</t>
  </si>
  <si>
    <t>350</t>
  </si>
  <si>
    <t>45.31.1 74524-0321</t>
  </si>
  <si>
    <t>Montáž svorky na potrubie s Cu, nerezovým pásom (Bernard)</t>
  </si>
  <si>
    <t>352</t>
  </si>
  <si>
    <t>177</t>
  </si>
  <si>
    <t>45.31.1 74554-0325</t>
  </si>
  <si>
    <t>Montáž a pripojenie ekvipotenciálnej svorkovnice</t>
  </si>
  <si>
    <t>354</t>
  </si>
  <si>
    <t>45.31.1 74525-0401</t>
  </si>
  <si>
    <t>Označenie zvodu štítkom (kov, plast)</t>
  </si>
  <si>
    <t>356</t>
  </si>
  <si>
    <t>179</t>
  </si>
  <si>
    <t>45.31.1 74525-0403</t>
  </si>
  <si>
    <t>Montáž krabice, revíznych dvierok pre SZ, rozpojovacie svorky, pod omietku</t>
  </si>
  <si>
    <t>358</t>
  </si>
  <si>
    <t>45.31.1 74524-0404</t>
  </si>
  <si>
    <t>Montáž, výstražná tabuľka pri bleskozvodnom zvode</t>
  </si>
  <si>
    <t>360</t>
  </si>
  <si>
    <t>181</t>
  </si>
  <si>
    <t>45.31.1 74525-0421</t>
  </si>
  <si>
    <t>Zostavenie a montáž iskrišťa</t>
  </si>
  <si>
    <t>362</t>
  </si>
  <si>
    <t>40.10.30 117950110</t>
  </si>
  <si>
    <t>iskrište AT</t>
  </si>
  <si>
    <t>364</t>
  </si>
  <si>
    <t>183</t>
  </si>
  <si>
    <t>45.31.1 74525-0431</t>
  </si>
  <si>
    <t>Tvarovanie montážneho dielu - zvodovej tyče, ochrannej rúrky, uholníka</t>
  </si>
  <si>
    <t>366</t>
  </si>
  <si>
    <t>45.31.1 74221-0014</t>
  </si>
  <si>
    <t>Montáž, vodič Cu plný drôt, uložený v rúrkach NYY, CYY 6</t>
  </si>
  <si>
    <t>368</t>
  </si>
  <si>
    <t>185</t>
  </si>
  <si>
    <t>31.30.13 341011M025</t>
  </si>
  <si>
    <t>Vodič 1-žilový Cu 750V, drôt : CYY 6 GNYE (RE) zel/žltý</t>
  </si>
  <si>
    <t>370</t>
  </si>
  <si>
    <t>45.31.1 74221-2412</t>
  </si>
  <si>
    <t>Montáž, šnúra gumená 750V, lanové jadro, voľne uložená H07RN-F (CGSG) 3x2,5</t>
  </si>
  <si>
    <t>372</t>
  </si>
  <si>
    <t>187</t>
  </si>
  <si>
    <t>31.30.13 341515M115</t>
  </si>
  <si>
    <t>Kábel ohybný gumený Cu 750V : (CGSG) H07RN-F 3X2,5</t>
  </si>
  <si>
    <t>374</t>
  </si>
  <si>
    <t>45.31.1 74221-2427</t>
  </si>
  <si>
    <t>Montáž, šnúra gumená 750V, lanové jadro, voľne uložená H07RN-F (CGSG) 5x1,5</t>
  </si>
  <si>
    <t>376</t>
  </si>
  <si>
    <t>189</t>
  </si>
  <si>
    <t>31.30.13 341515M172</t>
  </si>
  <si>
    <t>Kábel ohybný gumený Cu 750V : (CGSG) H07RN-F 5G1,5</t>
  </si>
  <si>
    <t>378</t>
  </si>
  <si>
    <t>45.31.1 74221-2428</t>
  </si>
  <si>
    <t>Montáž, šnúra gumená 750V, lanové jadro, voľne uložená H07RN-F (CGSG) 5x2,5</t>
  </si>
  <si>
    <t>380</t>
  </si>
  <si>
    <t>191</t>
  </si>
  <si>
    <t>31.30.13 341515M174</t>
  </si>
  <si>
    <t>Kábel ohybný gumený Cu 750V : (CGSG) H07RN-F 5G2,5</t>
  </si>
  <si>
    <t>382</t>
  </si>
  <si>
    <t>45.31.1 74221-2430</t>
  </si>
  <si>
    <t>Montáž, šnúra gumená 750V, lanové jadro, voľne uložená H07RN-F (CGSG) 5x6</t>
  </si>
  <si>
    <t>384</t>
  </si>
  <si>
    <t>193</t>
  </si>
  <si>
    <t>31.30.13 341515M178</t>
  </si>
  <si>
    <t>Kábel ohybný gumený Cu 750V : (CGSG) H07RN-F 5G6</t>
  </si>
  <si>
    <t>386</t>
  </si>
  <si>
    <t>45.31.1 74221-2431</t>
  </si>
  <si>
    <t>Montáž, šnúra gumená 750V, lanové jadro, voľne uložená H07RN-F (CGSG) 5x10</t>
  </si>
  <si>
    <t>388</t>
  </si>
  <si>
    <t>195</t>
  </si>
  <si>
    <t>31.30.13 341515M180</t>
  </si>
  <si>
    <t>Kábel ohybný gumený Cu 750V : (CGSG) H07RN-F 5G10</t>
  </si>
  <si>
    <t>390</t>
  </si>
  <si>
    <t>45.31.1 74221-0016</t>
  </si>
  <si>
    <t>Montáž, kábel Cu 750V voľne uložený CYKY 5x2,5</t>
  </si>
  <si>
    <t>392</t>
  </si>
  <si>
    <t>197</t>
  </si>
  <si>
    <t>31.30.13 341203M310</t>
  </si>
  <si>
    <t>Kábel Cu 750V : CYKY-J 5x2,5</t>
  </si>
  <si>
    <t>394</t>
  </si>
  <si>
    <t>45.31.1 74221-0046</t>
  </si>
  <si>
    <t>Montáž, kábel Cu 750V uložený pevne CYKY 3x2,5</t>
  </si>
  <si>
    <t>396</t>
  </si>
  <si>
    <t>199</t>
  </si>
  <si>
    <t>31.30.13 341203M110</t>
  </si>
  <si>
    <t>Kábel Cu 750V : CYKY-J 3x2,5</t>
  </si>
  <si>
    <t>398</t>
  </si>
  <si>
    <t>45.31.1 74221-0055</t>
  </si>
  <si>
    <t>Montáž, kábel Cu 750V uložený pevne CYKY 5x1,5</t>
  </si>
  <si>
    <t>400</t>
  </si>
  <si>
    <t>201</t>
  </si>
  <si>
    <t>31.30.13 341203M300</t>
  </si>
  <si>
    <t>Kábel Cu 750V : CYKY-J 5x1,5</t>
  </si>
  <si>
    <t>402</t>
  </si>
  <si>
    <t>45.31.1 74221-0056</t>
  </si>
  <si>
    <t>Montáž, kábel Cu 750V uložený pevne CYKY 5x2,5</t>
  </si>
  <si>
    <t>404</t>
  </si>
  <si>
    <t>203</t>
  </si>
  <si>
    <t>406</t>
  </si>
  <si>
    <t>45.31.1 74221-0057</t>
  </si>
  <si>
    <t>Montáž, kábel Cu 750V uložený pevne CYKY 5x4-16</t>
  </si>
  <si>
    <t>408</t>
  </si>
  <si>
    <t>205</t>
  </si>
  <si>
    <t>45.31.1 74221-0301</t>
  </si>
  <si>
    <t>Montáž, bezhalogénový kábel Cu 750V uložený pevne CXKE, CHKE, N2XH, NHXH 2x1,5-4</t>
  </si>
  <si>
    <t>410</t>
  </si>
  <si>
    <t>31.30.13 341203M320</t>
  </si>
  <si>
    <t>Kábel Cu 750V : CYKY-J 5x4</t>
  </si>
  <si>
    <t>412</t>
  </si>
  <si>
    <t>207</t>
  </si>
  <si>
    <t>31.30.13 341203M330</t>
  </si>
  <si>
    <t>Kábel Cu 750V : CYKY-J 5x6</t>
  </si>
  <si>
    <t>414</t>
  </si>
  <si>
    <t>31.30.13 341211H001</t>
  </si>
  <si>
    <t>Kábel bezhalogénový Cu 1kV : 1-CHKE-R-O 2x1,5 B2ca-s1,d1,a1</t>
  </si>
  <si>
    <t>416</t>
  </si>
  <si>
    <t>209</t>
  </si>
  <si>
    <t>31.30.13 341211H002</t>
  </si>
  <si>
    <t>Kábel bezhalogénový Cu 1kV : 1-CHKE-R-O 2x2,5 B2ca-s1,d1,a1</t>
  </si>
  <si>
    <t>418</t>
  </si>
  <si>
    <t>45.21.46 74232-0184</t>
  </si>
  <si>
    <t>Montáž, kábel Cu oznamovací voľne uložený FTP 4x2x0,5 zemný</t>
  </si>
  <si>
    <t>420</t>
  </si>
  <si>
    <t>211</t>
  </si>
  <si>
    <t>31.30.13 341681M004</t>
  </si>
  <si>
    <t>Kábel Cu signálny, drôtené žily, tienený : TCEKFY C 4x2x1</t>
  </si>
  <si>
    <t>422</t>
  </si>
  <si>
    <t>45.31.1 74221-0167</t>
  </si>
  <si>
    <t>Montáž, bezhalogénový vodič Cu plný drôt, uložený pevne V07G-U, CXKE, CHKE, N2XH, NHXH 6</t>
  </si>
  <si>
    <t>424</t>
  </si>
  <si>
    <t>213</t>
  </si>
  <si>
    <t>31.30.13 341023E007</t>
  </si>
  <si>
    <t>Vodič 1-žilový bezhalogénový Cu 1kV, drôt : N2XH-J 1x6 EFK</t>
  </si>
  <si>
    <t>426</t>
  </si>
  <si>
    <t>45.31.1 74221-0169</t>
  </si>
  <si>
    <t>Montáž, bezhalogénový vodič Cu plný drôt, uložený pevne V07G-U, CXKE, CHKE, N2XH, NHXH 16</t>
  </si>
  <si>
    <t>428</t>
  </si>
  <si>
    <t>215</t>
  </si>
  <si>
    <t>31.30.13 341023M112</t>
  </si>
  <si>
    <t>Vodič 1-žilový bezhalogénový Cu 1kV, drôt : N2XH-O 1x16 (RE)</t>
  </si>
  <si>
    <t>430</t>
  </si>
  <si>
    <t>31.30.13 341023M113</t>
  </si>
  <si>
    <t>Kábel 1-žilový bezhalogénový Cu 1kV, lano : N2XH-J 1x25 (RM)</t>
  </si>
  <si>
    <t>432</t>
  </si>
  <si>
    <t>217</t>
  </si>
  <si>
    <t>45.31.1 74221-0170</t>
  </si>
  <si>
    <t>Montáž, bezhalogénový vodič Cu lanové jadro, uložený pevne V07G-K, CXKE, CHKE, N2XH, NHXH 25</t>
  </si>
  <si>
    <t>434</t>
  </si>
  <si>
    <t>436</t>
  </si>
  <si>
    <t>219</t>
  </si>
  <si>
    <t>31.30.13 341210H001</t>
  </si>
  <si>
    <t>Kábel bezhalogénový Cu 1kV : 1-CXKE-R-O 2x1,5</t>
  </si>
  <si>
    <t>438</t>
  </si>
  <si>
    <t>45.31.1 74221-0305</t>
  </si>
  <si>
    <t>Montáž, bezhalogénový kábel Cu 750V uložený pevne CXKE, CHKE, N2XH, NHXH 3x1,5</t>
  </si>
  <si>
    <t>440</t>
  </si>
  <si>
    <t>221</t>
  </si>
  <si>
    <t>442</t>
  </si>
  <si>
    <t>31.30.13 341210H012</t>
  </si>
  <si>
    <t>Kábel bezhalogénový Cu 1kV : 1-CXKE-R-J 3x1,5</t>
  </si>
  <si>
    <t>444</t>
  </si>
  <si>
    <t>223</t>
  </si>
  <si>
    <t>31.30.13 341210H013</t>
  </si>
  <si>
    <t>Kábel bezhalogénový Cu 1kV : 1-CXKE-R-O 3x1,5</t>
  </si>
  <si>
    <t>446</t>
  </si>
  <si>
    <t>45.31.1 74221-0306</t>
  </si>
  <si>
    <t>Montáž, bezhalogénový kábel Cu 750V uložený pevne CXKE, CHKE, N2XH, NHXH 3x2,5</t>
  </si>
  <si>
    <t>448</t>
  </si>
  <si>
    <t>225</t>
  </si>
  <si>
    <t>31.30.13 341210H014</t>
  </si>
  <si>
    <t>Kábel bezhalogénový Cu 1kV : 1-CXKE-R-J 3x2,5</t>
  </si>
  <si>
    <t>450</t>
  </si>
  <si>
    <t>45.31.1 74221-0315</t>
  </si>
  <si>
    <t>Montáž, bezhalogénový kábel Cu 750V uložený pevne CXKE, CHKE, N2XH, NHXH 5x1,5</t>
  </si>
  <si>
    <t>452</t>
  </si>
  <si>
    <t>227</t>
  </si>
  <si>
    <t>31.30.13 341210H052</t>
  </si>
  <si>
    <t>Kábel bezhalogénový Cu 1kV : 1-CXKE-R-J 5x1,5</t>
  </si>
  <si>
    <t>454</t>
  </si>
  <si>
    <t>45.31.1 74221-0316</t>
  </si>
  <si>
    <t>Montáž, bezhalogénový kábel Cu 750V uložený pevne CXKE, CHKE, N2XH, NHXH 5x2,5</t>
  </si>
  <si>
    <t>456</t>
  </si>
  <si>
    <t>229</t>
  </si>
  <si>
    <t>31.30.13 341210H054</t>
  </si>
  <si>
    <t>Kábel bezhalogénový Cu 1kV : 1-CXKE-R-J 5x2,5</t>
  </si>
  <si>
    <t>458</t>
  </si>
  <si>
    <t>45.31.1 74221-0317</t>
  </si>
  <si>
    <t>Montáž, bezhalogénový kábel Cu 750V uložený pevne CXKE, CHKE, N2XH, NHXH 5x4-6</t>
  </si>
  <si>
    <t>460</t>
  </si>
  <si>
    <t>231</t>
  </si>
  <si>
    <t>31.30.13 341210M340</t>
  </si>
  <si>
    <t>Kábel bezhalogénový Cu 1kV : 1-CXKE-R-J 5x6</t>
  </si>
  <si>
    <t>462</t>
  </si>
  <si>
    <t>45.31.1 74221-0318</t>
  </si>
  <si>
    <t>Montáž, bezhalogénový kábel Cu 750V uložený pevne CXKE, CHKE, N2XH, NHXH 5x10-16</t>
  </si>
  <si>
    <t>464</t>
  </si>
  <si>
    <t>233</t>
  </si>
  <si>
    <t>31.30.13 341210M350</t>
  </si>
  <si>
    <t>Kábel bezhalogénový Cu 1kV : 1-CXKE-R-J 5x10</t>
  </si>
  <si>
    <t>466</t>
  </si>
  <si>
    <t>31.30.13 341210M360</t>
  </si>
  <si>
    <t>Kábel bezhalogénový Cu 1kV : 1-CXKE-R-J 5x16</t>
  </si>
  <si>
    <t>468</t>
  </si>
  <si>
    <t>235</t>
  </si>
  <si>
    <t>45.31.1 74221-0320</t>
  </si>
  <si>
    <t>Montáž, bezhalogénový kábel Cu 750V uložený pevne CXKE, CHKE, N2XH, NHXH 7x1,5-2,5</t>
  </si>
  <si>
    <t>470</t>
  </si>
  <si>
    <t>31.30.13 341210M410</t>
  </si>
  <si>
    <t>Kábel bezhalogénový Cu 1kV : 1-CXKE-R-J 7x1,5</t>
  </si>
  <si>
    <t>472</t>
  </si>
  <si>
    <t>237</t>
  </si>
  <si>
    <t>45.31.1 74221-0423</t>
  </si>
  <si>
    <t>Montáž, bezhalogénový kábel Cu 1kV voľne uložený CXKE, CHKE, N2XH, NHXH 5x70</t>
  </si>
  <si>
    <t>474</t>
  </si>
  <si>
    <t>31.30.13 341310M230</t>
  </si>
  <si>
    <t>Kábel bezhalogénový Cu 1kV : 1-CXKE-R-J 5x70</t>
  </si>
  <si>
    <t>476</t>
  </si>
  <si>
    <t>239</t>
  </si>
  <si>
    <t>45.31.1 74223-1045</t>
  </si>
  <si>
    <t>Montáž, kábel Al 750V uložený pevne AYKY 4x16</t>
  </si>
  <si>
    <t>478</t>
  </si>
  <si>
    <t>31.30.13 341400M140</t>
  </si>
  <si>
    <t>Kábel Al 750V : AYKY-J 4x16</t>
  </si>
  <si>
    <t>480</t>
  </si>
  <si>
    <t>241</t>
  </si>
  <si>
    <t>45.31.1 74223-1078</t>
  </si>
  <si>
    <t>Montáž, kábel Al 1kV voľne uložený AYKY 3x240+120</t>
  </si>
  <si>
    <t>482</t>
  </si>
  <si>
    <t>31.30.13 341410M182</t>
  </si>
  <si>
    <t>Kábel Al 1kV : 1-AYKY-J 3x240+120</t>
  </si>
  <si>
    <t>484</t>
  </si>
  <si>
    <t>243</t>
  </si>
  <si>
    <t>45.21.44 74224-0081</t>
  </si>
  <si>
    <t>Montáž, kábel Al 75kV silový voľne uložený pre FVE 2x</t>
  </si>
  <si>
    <t>486</t>
  </si>
  <si>
    <t>31.30.13 341802H131</t>
  </si>
  <si>
    <t>Kábel pre FVE IBC flexysum 1x10</t>
  </si>
  <si>
    <t>488</t>
  </si>
  <si>
    <t>245</t>
  </si>
  <si>
    <t>45.21.44 74224-0091</t>
  </si>
  <si>
    <t>Montáž, kábel Al 75kV silový uložený pevne samoregulačný</t>
  </si>
  <si>
    <t>490</t>
  </si>
  <si>
    <t>31.30.13 341804H010</t>
  </si>
  <si>
    <t>Kábel samoregulaný 18W/m</t>
  </si>
  <si>
    <t>492</t>
  </si>
  <si>
    <t>247</t>
  </si>
  <si>
    <t>31.20.27 345658I006</t>
  </si>
  <si>
    <t>Chránička HD-PE kábelová ohybná 042514 : FXKVR 160, bezhalogénová, so zaťah. šnúrkou, spojkou, čierna</t>
  </si>
  <si>
    <t>494</t>
  </si>
  <si>
    <t>45.21.46 74223-0101</t>
  </si>
  <si>
    <t>Montáž označovacieho štítka na kábel</t>
  </si>
  <si>
    <t>496</t>
  </si>
  <si>
    <t>249</t>
  </si>
  <si>
    <t>45.21.46 74223-0201</t>
  </si>
  <si>
    <t>Príplatok na zaťahovanie kábla do tvárnic, komôr, kolektorov, váha kábla do 0,75kg</t>
  </si>
  <si>
    <t>498</t>
  </si>
  <si>
    <t>45.21.46 74223-0204</t>
  </si>
  <si>
    <t>Príplatok na zaťahovanie kábla do tvárnic, komôr, kolektorov, váha kábla do 6kg</t>
  </si>
  <si>
    <t>500</t>
  </si>
  <si>
    <t>251</t>
  </si>
  <si>
    <t>45.31.1 74382-0020</t>
  </si>
  <si>
    <t>Podružný materiál 3%</t>
  </si>
  <si>
    <t>%</t>
  </si>
  <si>
    <t>502</t>
  </si>
  <si>
    <t>45.31.1 74382-0060</t>
  </si>
  <si>
    <t>PPV (pomocné a podružné výkony) 6%</t>
  </si>
  <si>
    <t>504</t>
  </si>
  <si>
    <t>253</t>
  </si>
  <si>
    <t>45.31.1 74382-0040</t>
  </si>
  <si>
    <t>Demontáž elektroinštalácie - vonkajšie osvetrlenie, stožiar, napojenie brány</t>
  </si>
  <si>
    <t>hod</t>
  </si>
  <si>
    <t>506</t>
  </si>
  <si>
    <t>45.31.1 74382-0051</t>
  </si>
  <si>
    <t>oprava stožiara a náter</t>
  </si>
  <si>
    <t>508</t>
  </si>
  <si>
    <t>255</t>
  </si>
  <si>
    <t>45.31.1 74382-0100</t>
  </si>
  <si>
    <t>Skúšobná prevádzka technologického zariadenia FVE</t>
  </si>
  <si>
    <t>510</t>
  </si>
  <si>
    <t>45.31.1 74382-0101</t>
  </si>
  <si>
    <t>Kompexné vyskúšanie</t>
  </si>
  <si>
    <t>512</t>
  </si>
  <si>
    <t>257</t>
  </si>
  <si>
    <t>45.31.1 74382-0111</t>
  </si>
  <si>
    <t>Zaškolenie obsluhy</t>
  </si>
  <si>
    <t>514</t>
  </si>
  <si>
    <t>45.31.1 74382-0120</t>
  </si>
  <si>
    <t>Úprava rozvádzača</t>
  </si>
  <si>
    <t>516</t>
  </si>
  <si>
    <t>259</t>
  </si>
  <si>
    <t>45.31.1 74382-0151</t>
  </si>
  <si>
    <t>Nešpecifikované elektroinštalačné práce -VZT, klimatizácia</t>
  </si>
  <si>
    <t>518</t>
  </si>
  <si>
    <t>45.31.1 74381-1000</t>
  </si>
  <si>
    <t>Spracovanie východiskovej revízie a vypracovanie správy</t>
  </si>
  <si>
    <t>520</t>
  </si>
  <si>
    <t>261</t>
  </si>
  <si>
    <t>45.31.1 74381-1002</t>
  </si>
  <si>
    <t>Revízia bleskozvodu a vypracovanie správy</t>
  </si>
  <si>
    <t>522</t>
  </si>
  <si>
    <t>45.31.1 74381-1121</t>
  </si>
  <si>
    <t>Projekt skutkového vyhotovenia</t>
  </si>
  <si>
    <t>524</t>
  </si>
  <si>
    <t>263</t>
  </si>
  <si>
    <t>45.31.1 74381-1130</t>
  </si>
  <si>
    <t>Geodetické zameranie</t>
  </si>
  <si>
    <t>526</t>
  </si>
  <si>
    <t>M22</t>
  </si>
  <si>
    <t>156 Montáž oznam. signal. a zab. zariadení</t>
  </si>
  <si>
    <t>45.31.41 74232-0250</t>
  </si>
  <si>
    <t>Montáž, kábel dátový uložený v rúrkach FTP, STP</t>
  </si>
  <si>
    <t>528</t>
  </si>
  <si>
    <t>265</t>
  </si>
  <si>
    <t>31.30.13 341811I451</t>
  </si>
  <si>
    <t>Kábel dátový F/UTP - CAT 6, tienený : Belden 7860NBH, 4X2XAWG23 (LSOH) bezhalogénový, Dca-s3,d2,a1, sivý</t>
  </si>
  <si>
    <t>530</t>
  </si>
  <si>
    <t>45.31.41 74437-1208</t>
  </si>
  <si>
    <t>Montáž, 2-nás zásuvka dátová RJ45, zapustená IP20</t>
  </si>
  <si>
    <t>532</t>
  </si>
  <si>
    <t>267</t>
  </si>
  <si>
    <t>32.10.60 374305L111</t>
  </si>
  <si>
    <t>Zásuvka dátová 2xRJ45 Cat 5e U/UTP (UTP) : 774239 Valena™, bez rámika, biela</t>
  </si>
  <si>
    <t>534</t>
  </si>
  <si>
    <t>45.31.41 74445-0212</t>
  </si>
  <si>
    <t>Montáž húkačky, sirény plynotesnej 120V</t>
  </si>
  <si>
    <t>536</t>
  </si>
  <si>
    <t>269</t>
  </si>
  <si>
    <t>31.10.42 374102T051</t>
  </si>
  <si>
    <t>Húkačka elektrická nevýbušná : 4FE 601 03 (24V/AC) IM2EExdl II2GEExdllBT5</t>
  </si>
  <si>
    <t>538</t>
  </si>
  <si>
    <t>45.31.41 74421-0706</t>
  </si>
  <si>
    <t>Montáž kamery</t>
  </si>
  <si>
    <t>540</t>
  </si>
  <si>
    <t>271</t>
  </si>
  <si>
    <t>45.31.41 74422-0411</t>
  </si>
  <si>
    <t>Revízia tlačítkového hlásiča EPS</t>
  </si>
  <si>
    <t>542</t>
  </si>
  <si>
    <t>40.10.30 117950110.1</t>
  </si>
  <si>
    <t>Ústredňa PER 4x300W v RACKu VARIODYN</t>
  </si>
  <si>
    <t>544</t>
  </si>
  <si>
    <t>273</t>
  </si>
  <si>
    <t>40.10.30 117950110.2</t>
  </si>
  <si>
    <t>Tlačítko požiarneho hlásiče ESSER</t>
  </si>
  <si>
    <t>546</t>
  </si>
  <si>
    <t>40.10.30 117950110.3</t>
  </si>
  <si>
    <t>Reproduktor do podhľadu 6W 100V</t>
  </si>
  <si>
    <t>548</t>
  </si>
  <si>
    <t>275</t>
  </si>
  <si>
    <t>40.10.30 117950110.4</t>
  </si>
  <si>
    <t>IP kamera exteriérova s dohrievaním POE 2Mpix</t>
  </si>
  <si>
    <t>550</t>
  </si>
  <si>
    <t>40.10.30 117950110.5</t>
  </si>
  <si>
    <t>IP kamera interierová 2Mpix</t>
  </si>
  <si>
    <t>552</t>
  </si>
  <si>
    <t>277</t>
  </si>
  <si>
    <t>45.31.41 74422-0741</t>
  </si>
  <si>
    <t>Uvedenie hlásiča EPS do prevádzky</t>
  </si>
  <si>
    <t>554</t>
  </si>
  <si>
    <t>45.31.41 74422-0771</t>
  </si>
  <si>
    <t>Revízia ovládacej jednotky EPS</t>
  </si>
  <si>
    <t>556</t>
  </si>
  <si>
    <t>279</t>
  </si>
  <si>
    <t>45.31.41 74451-0003</t>
  </si>
  <si>
    <t>Montáž rozhlasovej ústredne do stojanovej rady</t>
  </si>
  <si>
    <t>558</t>
  </si>
  <si>
    <t>45.31.41 74451-0441</t>
  </si>
  <si>
    <t>Montáž repro v skrini do 10W</t>
  </si>
  <si>
    <t>560</t>
  </si>
  <si>
    <t>281</t>
  </si>
  <si>
    <t>45.31.41 74451-0451</t>
  </si>
  <si>
    <t>Montáž repro v skrini s reg. hlasitosti do 6W</t>
  </si>
  <si>
    <t>562</t>
  </si>
  <si>
    <t>45.31.41 74453-0511</t>
  </si>
  <si>
    <t>Montáž batérie prenosnej 6V 50Ah</t>
  </si>
  <si>
    <t>564</t>
  </si>
  <si>
    <t>M46</t>
  </si>
  <si>
    <t>202 Zemné práce pri ext. montážach</t>
  </si>
  <si>
    <t>283</t>
  </si>
  <si>
    <t>45.11.21 19020-0173</t>
  </si>
  <si>
    <t>Káblové ryhy šírky 35, hĺbky 90 [cm], zemina tr.4</t>
  </si>
  <si>
    <t>566</t>
  </si>
  <si>
    <t>45.11.21 19023-0003</t>
  </si>
  <si>
    <t>Ryha pre spojku kábla do 10 kV, zemina tr.4</t>
  </si>
  <si>
    <t>568</t>
  </si>
  <si>
    <t>285</t>
  </si>
  <si>
    <t>45.11.21 19023-0203</t>
  </si>
  <si>
    <t>Výkop a zásyp jamy  voľný priestor, zemina tr.3</t>
  </si>
  <si>
    <t>570</t>
  </si>
  <si>
    <t>45.21.44 19042-0022</t>
  </si>
  <si>
    <t>Zriadenie káblového lôžka 65/10 cm, pieskom</t>
  </si>
  <si>
    <t>572</t>
  </si>
  <si>
    <t>287</t>
  </si>
  <si>
    <t>45.21.44 19049-0012</t>
  </si>
  <si>
    <t>Zakrytie káblov výstražnou fóliou PVC šírky 33cm</t>
  </si>
  <si>
    <t>574</t>
  </si>
  <si>
    <t>45.11.21 19056-0173</t>
  </si>
  <si>
    <t>Zásyp ryhy šírky 35, hĺbky 90 [cm], zemina tr.4</t>
  </si>
  <si>
    <t>576</t>
  </si>
  <si>
    <t>289</t>
  </si>
  <si>
    <t>45.25.50 19068-0021</t>
  </si>
  <si>
    <t>Prerazenie murivom v tehlovom múre hrúbky 15cm</t>
  </si>
  <si>
    <t>578</t>
  </si>
  <si>
    <t>OSTATNÉ</t>
  </si>
  <si>
    <t>.  .   462001</t>
  </si>
  <si>
    <t>Prípojka NN - nešpecifikované práce</t>
  </si>
  <si>
    <t>580</t>
  </si>
  <si>
    <t>291</t>
  </si>
  <si>
    <t>.  .   462002</t>
  </si>
  <si>
    <t>Demontáže - Verejné osvetlenie - nešpecifikované práce</t>
  </si>
  <si>
    <t>582</t>
  </si>
  <si>
    <t>.  .   462006</t>
  </si>
  <si>
    <t>Bleskozvod, uzemnenie - nešpecifikované práce</t>
  </si>
  <si>
    <t>584</t>
  </si>
  <si>
    <t>293</t>
  </si>
  <si>
    <t>.  .   462007</t>
  </si>
  <si>
    <t>Preloženie el. rozvodov - nešpecifikované práce</t>
  </si>
  <si>
    <t>586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</si>
  <si>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</si>
  <si>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</si>
  <si>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</si>
  <si>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</si>
  <si>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</si>
  <si>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</si>
  <si>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</si>
  <si>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</si>
  <si>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</si>
  <si>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</si>
  <si>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31.20.27 345658I007</t>
  </si>
  <si>
    <t>Pílenie betónu</t>
  </si>
  <si>
    <t>608</t>
  </si>
  <si>
    <t>31.20.27 345658I008</t>
  </si>
  <si>
    <t>Rozbúranie betónovej vozovky š.35, hl. 30cm</t>
  </si>
  <si>
    <t>610</t>
  </si>
  <si>
    <t>31.20.27 345658I009</t>
  </si>
  <si>
    <t>Betónová vozovka vr. zhutnenia zeminy</t>
  </si>
  <si>
    <t>612</t>
  </si>
  <si>
    <t>614</t>
  </si>
  <si>
    <t>616</t>
  </si>
  <si>
    <t>618</t>
  </si>
  <si>
    <t>620</t>
  </si>
  <si>
    <t>622</t>
  </si>
  <si>
    <t>7 - VZT</t>
  </si>
  <si>
    <t>D1 - Zariadenie č. 1 Vetranie prípravovne</t>
  </si>
  <si>
    <t>D2 - Kruhové SPIRO potrubie rovné</t>
  </si>
  <si>
    <t>D3 - Kruhové SPIRO potrubie tvarovky</t>
  </si>
  <si>
    <t>D4 - Kruhové SPIRO potrubie rovné VODOTESNÉ PREVEDENIE</t>
  </si>
  <si>
    <t>D5 - Kruhové SPIRO potrubie tvarovky VODOTESNÉ PREVEDENIE</t>
  </si>
  <si>
    <t>D6 - Hranaté potrubie pozinkované SK I, rovné potrubie</t>
  </si>
  <si>
    <t>D7 - Hranaté potrubie pozinkované SK I, tvarovky</t>
  </si>
  <si>
    <t>D8 - Hranaté potrubie pozinkované SK I, rovné potrubie VODOTESNÉ PREVEDENIE</t>
  </si>
  <si>
    <t>D9 - Hranaté potrubie pozinkované SK I, tvarovky VODOTESNÉ PREVEDENIE</t>
  </si>
  <si>
    <t>D10 - Ohybné potrubie</t>
  </si>
  <si>
    <t>D11 - Medené potrubie vrátane izolácie a komunikačnej kabeláže (kvapalina/plyn) s oplechovaním</t>
  </si>
  <si>
    <t>D12 - Izolácie:</t>
  </si>
  <si>
    <t>D13 - Zariadenie č. 2 Vetranie skladu odpadu</t>
  </si>
  <si>
    <t>D14 - Zariadenie č. 3 Vetranie chladeného skladu</t>
  </si>
  <si>
    <t>D15 - Zariadenie č. 4 Vetranie šatní</t>
  </si>
  <si>
    <t>D16 - Zariadenie č. 5 Vetranie ochutnávkového a prezentačného priestoru</t>
  </si>
  <si>
    <t>D17 - Zariadenie č. 6 Chladenie ochutnávkového a prezentačného priestoru</t>
  </si>
  <si>
    <t xml:space="preserve">D18 - Medené potrubie vrátane izolácie a komunikačnej kabeláže (kvapalina/plyn) </t>
  </si>
  <si>
    <t>D19 - Zariadenie č. 7 Vetranie hygienických miestností</t>
  </si>
  <si>
    <t>D20 - Zariadenie č. 8 Chladenie skladu sudov</t>
  </si>
  <si>
    <t>D21 - Ostatné</t>
  </si>
  <si>
    <t>Zariadenie č. 1 Vetranie prípravovne</t>
  </si>
  <si>
    <t>240040091</t>
  </si>
  <si>
    <t>Vzduchotechnická jednotka DUPLEX 5400 Basic-N vrátane systému MaR</t>
  </si>
  <si>
    <t>240030191</t>
  </si>
  <si>
    <t>Teplovodný ohrievač TPO 4000.3 vrátane zmiešavacieho uzla</t>
  </si>
  <si>
    <t>240050491</t>
  </si>
  <si>
    <t>Kondenzačná jednotka PUZ-ZM100YK</t>
  </si>
  <si>
    <t>240050492</t>
  </si>
  <si>
    <t>Rozhranie PAC IF013B-E</t>
  </si>
  <si>
    <t>240040091.1</t>
  </si>
  <si>
    <t>Odsávač pár OPB 1000 x 2600 , vrátane tukových filtrov, reg. klapky a osvetlenia</t>
  </si>
  <si>
    <t>240040093</t>
  </si>
  <si>
    <t>Odsávač pár OPA 1400 x 1100 , vrátane tukových filtrov a reg. klapky</t>
  </si>
  <si>
    <t>240040093.1</t>
  </si>
  <si>
    <t>Odsávač pár OPB 1500x2200 , vrátane reg. klapky</t>
  </si>
  <si>
    <t>240090503</t>
  </si>
  <si>
    <t>Kulisový tlmič hluku THP-10-900-400-1000-5</t>
  </si>
  <si>
    <t>240070691</t>
  </si>
  <si>
    <t>Regulačná klapka RK 500x500-R</t>
  </si>
  <si>
    <t>240070692</t>
  </si>
  <si>
    <t>Regulačná klapka RK 630X400-R</t>
  </si>
  <si>
    <t>240070693</t>
  </si>
  <si>
    <t>Regulačná klapka TUNE-R-1-160-H</t>
  </si>
  <si>
    <t>240070694</t>
  </si>
  <si>
    <t>Regulačná klapka TUNE-R-1-200-H</t>
  </si>
  <si>
    <t>240070991</t>
  </si>
  <si>
    <t>Mriežka s pevnými lamelami L1-1-300x200-R-2-17-AN , vrátane pripojovacej krabice</t>
  </si>
  <si>
    <t>240070992</t>
  </si>
  <si>
    <t>Mriežka s pevnými lamelami L1-1-800x200-R-2-17-C-AN , vrátane pripojovacej krabice</t>
  </si>
  <si>
    <t>240070993</t>
  </si>
  <si>
    <t>Mriežka s pevnými lamelami L1-1-1000x200-R-2-17-C-AN , vrátane pripojovacej krabice</t>
  </si>
  <si>
    <t>240070994</t>
  </si>
  <si>
    <t>Mriežka s pevnými lamelami  L1-1-1000x200-R-2-17-M-AN , vrátane pripojovacej krabice</t>
  </si>
  <si>
    <t>240071191</t>
  </si>
  <si>
    <t>Odvodný tanierový ventil pr. 100mm</t>
  </si>
  <si>
    <t>240071192</t>
  </si>
  <si>
    <t>Odvodný tanierový ventil pr. 125mm</t>
  </si>
  <si>
    <t>240071193</t>
  </si>
  <si>
    <t>Prívodný tanierový ventil pr. 160mm</t>
  </si>
  <si>
    <t>240070191</t>
  </si>
  <si>
    <t>Výfuková hlavica VH 560</t>
  </si>
  <si>
    <t>Kruhové SPIRO potrubie rovné</t>
  </si>
  <si>
    <t>240080391</t>
  </si>
  <si>
    <t>Ø100 mm</t>
  </si>
  <si>
    <t>bm</t>
  </si>
  <si>
    <t>240080392</t>
  </si>
  <si>
    <t>Ø125 mm</t>
  </si>
  <si>
    <t>240080393</t>
  </si>
  <si>
    <t>Ø160 mm</t>
  </si>
  <si>
    <t>Kruhové SPIRO potrubie tvarovky</t>
  </si>
  <si>
    <t>240080394</t>
  </si>
  <si>
    <t>240080395</t>
  </si>
  <si>
    <t>240080396</t>
  </si>
  <si>
    <t>240080397</t>
  </si>
  <si>
    <t>Ø560 mm</t>
  </si>
  <si>
    <t>Kruhové SPIRO potrubie rovné VODOTESNÉ PREVEDENIE</t>
  </si>
  <si>
    <t>240080398</t>
  </si>
  <si>
    <t>Ø200 mm</t>
  </si>
  <si>
    <t>Kruhové SPIRO potrubie tvarovky VODOTESNÉ PREVEDENIE</t>
  </si>
  <si>
    <t>240080399</t>
  </si>
  <si>
    <t>Hranaté potrubie pozinkované SK I, rovné potrubie</t>
  </si>
  <si>
    <t>240080091</t>
  </si>
  <si>
    <t>do obv. 1890 mm</t>
  </si>
  <si>
    <t>240080092</t>
  </si>
  <si>
    <t>do obv. 2630 mm</t>
  </si>
  <si>
    <t>Hranaté potrubie pozinkované SK I, tvarovky</t>
  </si>
  <si>
    <t>240080093</t>
  </si>
  <si>
    <t>do obv. 1500 mm</t>
  </si>
  <si>
    <t>240080094</t>
  </si>
  <si>
    <t>240080095</t>
  </si>
  <si>
    <t>Hranaté potrubie pozinkované SK I, rovné potrubie VODOTESNÉ PREVEDENIE</t>
  </si>
  <si>
    <t>240080096</t>
  </si>
  <si>
    <t>do obv. 1050 mm</t>
  </si>
  <si>
    <t>240080097</t>
  </si>
  <si>
    <t>240080098</t>
  </si>
  <si>
    <t>240080099</t>
  </si>
  <si>
    <t>Hranaté potrubie pozinkované SK I, tvarovky VODOTESNÉ PREVEDENIE</t>
  </si>
  <si>
    <t>240080991</t>
  </si>
  <si>
    <t>240080992</t>
  </si>
  <si>
    <t>240080993</t>
  </si>
  <si>
    <t>240080994</t>
  </si>
  <si>
    <t>Ohybné potrubie</t>
  </si>
  <si>
    <t>240090391</t>
  </si>
  <si>
    <t>SEMIFLEX / Ø100mm</t>
  </si>
  <si>
    <t>240090392</t>
  </si>
  <si>
    <t>SEMIFLEX / Ø125mm</t>
  </si>
  <si>
    <t>240090393</t>
  </si>
  <si>
    <t>SEMIFLEX / Ø160mm</t>
  </si>
  <si>
    <t>D11</t>
  </si>
  <si>
    <t>Medené potrubie vrátane izolácie a komunikačnej kabeláže (kvapalina/plyn) s oplechovaním</t>
  </si>
  <si>
    <t>733222291</t>
  </si>
  <si>
    <t>cu10/16iz - opl</t>
  </si>
  <si>
    <t>D12</t>
  </si>
  <si>
    <t>Izolácie:</t>
  </si>
  <si>
    <t>713462191</t>
  </si>
  <si>
    <t>KFLEX/30/AL</t>
  </si>
  <si>
    <t>D13</t>
  </si>
  <si>
    <t>Zariadenie č. 2 Vetranie skladu odpadu</t>
  </si>
  <si>
    <t>240010091</t>
  </si>
  <si>
    <t>Axiálny ventilátor QS 100</t>
  </si>
  <si>
    <t>240070891</t>
  </si>
  <si>
    <t>Kruhova protidaždová žaluzia priemeru 100mm</t>
  </si>
  <si>
    <t>D14</t>
  </si>
  <si>
    <t>Zariadenie č. 3 Vetranie chladeného skladu</t>
  </si>
  <si>
    <t>240010092</t>
  </si>
  <si>
    <t>Axiálny ventilátor QS 150</t>
  </si>
  <si>
    <t>240070892</t>
  </si>
  <si>
    <t>Kruhova protidaždová žaluzia priemeru 160mm</t>
  </si>
  <si>
    <t>Zariadenie č. 4 Vetranie šatní</t>
  </si>
  <si>
    <t>240010291</t>
  </si>
  <si>
    <t>Potrubný ventilátor TT 125 ST</t>
  </si>
  <si>
    <t>240010292</t>
  </si>
  <si>
    <t>Potrubný ventilátor TT PRO 100 T</t>
  </si>
  <si>
    <t>240071191.1</t>
  </si>
  <si>
    <t>Odvodný tanierový ventil pr.100mm</t>
  </si>
  <si>
    <t>240071391</t>
  </si>
  <si>
    <t>Spätná klapka RSK 125</t>
  </si>
  <si>
    <t>D16</t>
  </si>
  <si>
    <t>Zariadenie č. 5 Vetranie ochutnávkového a prezentačného priestoru</t>
  </si>
  <si>
    <t>240040092</t>
  </si>
  <si>
    <t>Vzduchotechnická jednotka DUPLEX 3500 Multi-N vrátane systému MaR</t>
  </si>
  <si>
    <t>240050493</t>
  </si>
  <si>
    <t>Kondenzačná jednotka PUZ-ZM140YK</t>
  </si>
  <si>
    <t>240070695</t>
  </si>
  <si>
    <t>Regulačná klapka so servopohonom TUNE-R-1-250-M2</t>
  </si>
  <si>
    <t>240070696</t>
  </si>
  <si>
    <t>Regulačná klapka so servopohonom RK 400-355-S , Vrátane servopohonu on-off 24V</t>
  </si>
  <si>
    <t>240070697</t>
  </si>
  <si>
    <t>Regulačná klapka so servopohonom RK 400-315-S , Vrátane servopohonu on-off 24V</t>
  </si>
  <si>
    <t>240090504</t>
  </si>
  <si>
    <t>Kulisový tlmič hluku THP-10-710-400-1500-4</t>
  </si>
  <si>
    <t>240090505</t>
  </si>
  <si>
    <t>Kulisový tlmič hluku THP-10-710-315-1500-4</t>
  </si>
  <si>
    <t>240090506</t>
  </si>
  <si>
    <t>Kruhový tlmič hluku pr.250mm dĺžky 900mm</t>
  </si>
  <si>
    <t>240071091</t>
  </si>
  <si>
    <t>Štrbinová výustka KSV-2-1950-B-M-SW+PB-KSV-2-1950-J</t>
  </si>
  <si>
    <t>240071092</t>
  </si>
  <si>
    <t>Štrbinová výustka KSV-2-1950-B-E-SW+PB-KSV-2-1950-J</t>
  </si>
  <si>
    <t>240071093</t>
  </si>
  <si>
    <t>Štrbinová výustka KSV-1-1950-B-E-SW+PB-KSV-1-1950-J</t>
  </si>
  <si>
    <t>240071094</t>
  </si>
  <si>
    <t>Štrbinová výustka KSV-1-1950-B-M-SW+PB-KSV-1-1950-J</t>
  </si>
  <si>
    <t>240071191.2</t>
  </si>
  <si>
    <t>Anemostat ADQ-600-SW+PB-VVK-S-600-315-S-H-D1</t>
  </si>
  <si>
    <t>240071191.3</t>
  </si>
  <si>
    <t>Anemostat ADQ-500-SW+PB-VVK-S-500-250-S-H-D1</t>
  </si>
  <si>
    <t>240080995</t>
  </si>
  <si>
    <t>Ø250 mm</t>
  </si>
  <si>
    <t>240080996</t>
  </si>
  <si>
    <t>Ø315 mm</t>
  </si>
  <si>
    <t>240080997</t>
  </si>
  <si>
    <t>240080998</t>
  </si>
  <si>
    <t>240080999</t>
  </si>
  <si>
    <t>240089991</t>
  </si>
  <si>
    <t>SONOFLEX / Ø125mm</t>
  </si>
  <si>
    <t>240089992</t>
  </si>
  <si>
    <t>SONOFLEX / Ø160mm</t>
  </si>
  <si>
    <t>240089993</t>
  </si>
  <si>
    <t>SONOFLEX / Ø250mm</t>
  </si>
  <si>
    <t>240089994</t>
  </si>
  <si>
    <t>SONOFLEX / Ø315mm</t>
  </si>
  <si>
    <t>713462192</t>
  </si>
  <si>
    <t>KFLEX/20/AL</t>
  </si>
  <si>
    <t>D17</t>
  </si>
  <si>
    <t>Zariadenie č. 6 Chladenie ochutnávkového a prezentačného priestoru</t>
  </si>
  <si>
    <t>240050494</t>
  </si>
  <si>
    <t>Kondenzačná jednotka PUZ-M140YK</t>
  </si>
  <si>
    <t>240050495</t>
  </si>
  <si>
    <t>Kazetová jednotka PLA-M50</t>
  </si>
  <si>
    <t>240050496</t>
  </si>
  <si>
    <t>Rozdelovač chladiva MSDF-1111R3-E</t>
  </si>
  <si>
    <t>240050497</t>
  </si>
  <si>
    <t>Kondenzačná jednotka SUZ-M35</t>
  </si>
  <si>
    <t>240050498</t>
  </si>
  <si>
    <t>Kazetová jednotka PLA-M35</t>
  </si>
  <si>
    <t>240150091</t>
  </si>
  <si>
    <t>Nástenný ovládač</t>
  </si>
  <si>
    <t>733222291.1</t>
  </si>
  <si>
    <t>cu10/16iz opl</t>
  </si>
  <si>
    <t>D18</t>
  </si>
  <si>
    <t xml:space="preserve">Medené potrubie vrátane izolácie a komunikačnej kabeláže (kvapalina/plyn) </t>
  </si>
  <si>
    <t>733222292</t>
  </si>
  <si>
    <t>cu6/10iz</t>
  </si>
  <si>
    <t>733222293</t>
  </si>
  <si>
    <t>cu6/12iz</t>
  </si>
  <si>
    <t>733222294</t>
  </si>
  <si>
    <t>cu10/16iz</t>
  </si>
  <si>
    <t>D19</t>
  </si>
  <si>
    <t>Zariadenie č. 7 Vetranie hygienických miestností</t>
  </si>
  <si>
    <t>240010293</t>
  </si>
  <si>
    <t>Potrubný ventilátor TT PRO 160 T</t>
  </si>
  <si>
    <t>240071194</t>
  </si>
  <si>
    <t>240071392</t>
  </si>
  <si>
    <t>Spätná klapka RSK 100</t>
  </si>
  <si>
    <t>240071393</t>
  </si>
  <si>
    <t>Spätná klapka RSK 160</t>
  </si>
  <si>
    <t>240080391.1</t>
  </si>
  <si>
    <t>Ø100mm</t>
  </si>
  <si>
    <t>240080393.1</t>
  </si>
  <si>
    <t>Ø160mm</t>
  </si>
  <si>
    <t>D20</t>
  </si>
  <si>
    <t>Zariadenie č. 8 Chladenie skladu sudov</t>
  </si>
  <si>
    <t>240050499</t>
  </si>
  <si>
    <t>Kondenzačná jednotka UNJ9238GK</t>
  </si>
  <si>
    <t>240150091.1</t>
  </si>
  <si>
    <t>Výparník  SD.H.20.4.064ME</t>
  </si>
  <si>
    <t>240150092</t>
  </si>
  <si>
    <t>príslušenstvo: ventil + dýza, presostat HP, presostat HP/LP, priehladítko, Filterdehydrátor, rozvádzač</t>
  </si>
  <si>
    <t>240050991</t>
  </si>
  <si>
    <t>Vzduchová clona VCE2C-250-S0 vrátane regulácie</t>
  </si>
  <si>
    <t>D21</t>
  </si>
  <si>
    <t>Ostatné</t>
  </si>
  <si>
    <t>249990091</t>
  </si>
  <si>
    <t>Zaregulovanie systému</t>
  </si>
  <si>
    <t>249990092</t>
  </si>
  <si>
    <t>Montážny a spojovací materiál</t>
  </si>
  <si>
    <t>249990093</t>
  </si>
  <si>
    <t>Zdvíhacie mechanizmy</t>
  </si>
  <si>
    <t>249990094</t>
  </si>
  <si>
    <t>Oživenie a uvedenie do prevádzky</t>
  </si>
  <si>
    <t>249990095</t>
  </si>
  <si>
    <t>Plošiny a lešenia</t>
  </si>
  <si>
    <t>249990095.1</t>
  </si>
  <si>
    <t>Tlaková skúška</t>
  </si>
  <si>
    <t>9 - Preložka NTL plynovodu</t>
  </si>
  <si>
    <t>M - Práce a dodávky M</t>
  </si>
  <si>
    <t>272 - Vedenia rúrové vonkajšie - plynovody</t>
  </si>
  <si>
    <t>999 - MCE ostatné</t>
  </si>
  <si>
    <t>D9 - PRÁCE A DODÁVKY M spolu:</t>
  </si>
  <si>
    <t>D10 - OSTATNÉ</t>
  </si>
  <si>
    <t>113107131</t>
  </si>
  <si>
    <t>Odstránenie podkladov alebo krytov z betónu prost. hr. do 150 mm, do 200 m2</t>
  </si>
  <si>
    <t>Práce a dodávky M</t>
  </si>
  <si>
    <t>802101090</t>
  </si>
  <si>
    <t>Uloženie plynovod. potrubia do ryhy z tlak. rúr polyetyl. PE vonk. priemer D90</t>
  </si>
  <si>
    <t>286139900</t>
  </si>
  <si>
    <t>Rúrka PE-100 SDR 17,6(0,4Mpa) d 90x5,2x12000/NAV plyn</t>
  </si>
  <si>
    <t>802111090</t>
  </si>
  <si>
    <t>Montáž elektrotvaroviek MB objímka so zarážkou PE100 SDR11, rúry vonk. pr. D90mm</t>
  </si>
  <si>
    <t>2863A0308</t>
  </si>
  <si>
    <t>Objímka so zarážkou MB - 612 687 d 90</t>
  </si>
  <si>
    <t>802115090</t>
  </si>
  <si>
    <t>Montáž elektrotvaroviek W90° koleno PE100 SDR11 D90mm</t>
  </si>
  <si>
    <t>2863A0807</t>
  </si>
  <si>
    <t>Koleno elektrotvarovkové W 90° 612 103 d 90</t>
  </si>
  <si>
    <t>802117090</t>
  </si>
  <si>
    <t>Montáž elektrotvaroviek "T" T-kus PE100 SDR11 D90mm</t>
  </si>
  <si>
    <t>2863A1002</t>
  </si>
  <si>
    <t>T-kus T 612 166 d 90</t>
  </si>
  <si>
    <t>803221010</t>
  </si>
  <si>
    <t>Vyhľadávací vodič na potrubí z PE D do 150</t>
  </si>
  <si>
    <t>803221020</t>
  </si>
  <si>
    <t>Vyhľadávací vodič na potrubí z PE D nad 150</t>
  </si>
  <si>
    <t>803222000</t>
  </si>
  <si>
    <t>Montáž vývodu signalizačného vodiča</t>
  </si>
  <si>
    <t>803224000</t>
  </si>
  <si>
    <t>Montáž orientačného stĺpika</t>
  </si>
  <si>
    <t>4046A0321</t>
  </si>
  <si>
    <t>Stĺpik orientačný /oceľový s PE ochranou, zátkou a fóliou, bez pätky/ - VK 14 071</t>
  </si>
  <si>
    <t>803231020</t>
  </si>
  <si>
    <t>Orientačné tabuľky plynárenské na murive</t>
  </si>
  <si>
    <t>803410010</t>
  </si>
  <si>
    <t>Príprava na tlakovú skúšku vzduchom a vodou do 0,6 MPa</t>
  </si>
  <si>
    <t>úsek</t>
  </si>
  <si>
    <t>803440080</t>
  </si>
  <si>
    <t>Hlavná tlaková skúška vzduchom 0,6 MPa 80</t>
  </si>
  <si>
    <t>803440150</t>
  </si>
  <si>
    <t>Hlavná tlaková skúška vzduchom 0,6 MPa 150</t>
  </si>
  <si>
    <t>803490200</t>
  </si>
  <si>
    <t>Čistenie potrubí do DN 200</t>
  </si>
  <si>
    <t>803910000</t>
  </si>
  <si>
    <t>Označenie zvaru značkou zvárača</t>
  </si>
  <si>
    <t>999</t>
  </si>
  <si>
    <t>MCE ostatné</t>
  </si>
  <si>
    <t>999999004</t>
  </si>
  <si>
    <t>Porealizačné zameranie plynovodu</t>
  </si>
  <si>
    <t>999999005</t>
  </si>
  <si>
    <t>Úradná tlaková skúška</t>
  </si>
  <si>
    <t>PRÁCE A DODÁVKY M spolu:</t>
  </si>
  <si>
    <t>999999904</t>
  </si>
  <si>
    <t>2 - Novostavba prezentačno-degustačného objektu - Pivovar Urpiner Banská Bystrica</t>
  </si>
  <si>
    <t xml:space="preserve">    2 - ZÁKLADY</t>
  </si>
  <si>
    <t xml:space="preserve">    3 - ZVISLÉ A KOMPLETNÉ KONŠTRUKCIE</t>
  </si>
  <si>
    <t xml:space="preserve">    6 - ÚPRAVY POVRCHOV, PODLAHY, VÝPLNE</t>
  </si>
  <si>
    <t>D2 - 71 - IZOLÁCIE</t>
  </si>
  <si>
    <t xml:space="preserve">    711 - Izolácie proti vode a vlhkosti</t>
  </si>
  <si>
    <t xml:space="preserve">    712 - Povlakové krytiny</t>
  </si>
  <si>
    <t xml:space="preserve">    713 - Izolácie tepelné</t>
  </si>
  <si>
    <t>D3 - 72 - ZDRAVOTNO - TECHNICKÉ INŠTALÁCIE</t>
  </si>
  <si>
    <t>D4 - 73 - ÚSTREDNE VYKUROVANIE</t>
  </si>
  <si>
    <t xml:space="preserve">    735 - Vykurovacie telesá</t>
  </si>
  <si>
    <t>D5 - 76 - KONŠTRUKCIE</t>
  </si>
  <si>
    <t xml:space="preserve">    763 - Konštrukcie  - drevostavby</t>
  </si>
  <si>
    <t xml:space="preserve">    766 - Konštrukcie stolárske</t>
  </si>
  <si>
    <t>D6 - 77 - PODLAHY</t>
  </si>
  <si>
    <t xml:space="preserve">    771 - Podlahy z dlaždíc  keramických</t>
  </si>
  <si>
    <t xml:space="preserve">    772 - Podlahy z prírodného kameňa</t>
  </si>
  <si>
    <t>D7 - 78 - DOKONČOVACIE PRÁCE</t>
  </si>
  <si>
    <t xml:space="preserve">    781 - Obklady z obkladačiek a dosiek</t>
  </si>
  <si>
    <t xml:space="preserve">    784 - Maľby</t>
  </si>
  <si>
    <t>D8 - PRÁCE A DODÁVKY M</t>
  </si>
  <si>
    <t xml:space="preserve">    M24 - 158 Montáž VZT zariadení a sušiarní</t>
  </si>
  <si>
    <t>113107222</t>
  </si>
  <si>
    <t>Odstránenie podkladov alebo krytov z kameniva drv. hr. 100-200 mm, nad 200 m2</t>
  </si>
  <si>
    <t>113107231</t>
  </si>
  <si>
    <t>Odstránenie podkladov alebo krytov z betónu prost. hr. do 150 mm, nad 200 m2</t>
  </si>
  <si>
    <t>132201202</t>
  </si>
  <si>
    <t>Hĺbenie rýh šírka do 2 m v horn. tr. 3 nad 100 do 1 000 m3</t>
  </si>
  <si>
    <t>162201102</t>
  </si>
  <si>
    <t>Vodorovné premiestnenie výkopu do 50 m horn. tr. 1-4</t>
  </si>
  <si>
    <t>174101002</t>
  </si>
  <si>
    <t>Zásyp zhutnený jám, šachiet, rýh, zárezov alebo okolo objektov nad 100 do 1000m3</t>
  </si>
  <si>
    <t>583439600</t>
  </si>
  <si>
    <t>Kamenivo drvené hrubé 22-63</t>
  </si>
  <si>
    <t>ZÁKLADY</t>
  </si>
  <si>
    <t>212752127</t>
  </si>
  <si>
    <t>Trativody z flexibilného potrubia DN 150 so štrkopieskovým lôžkom a obsypom</t>
  </si>
  <si>
    <t>212971110</t>
  </si>
  <si>
    <t>Zhotovenie opláštenia trativodov z geotextílie sklon do 1:2,5</t>
  </si>
  <si>
    <t>693G00426</t>
  </si>
  <si>
    <t>Geotextília - napr. Q-TEX PP 300, 300 g/m2, šírka 2 m, dĺžka 50 m</t>
  </si>
  <si>
    <t>212972113</t>
  </si>
  <si>
    <t>Opláštenie filtračnou textíliou drenážnych rúr DN 160</t>
  </si>
  <si>
    <t>271511121</t>
  </si>
  <si>
    <t>Násyp pod základové konštrukcie so zhutnením zo štrkopiesku fr.0-32 mm</t>
  </si>
  <si>
    <t>273321411</t>
  </si>
  <si>
    <t>Základové dosky zo železobetónu tr. C25/30</t>
  </si>
  <si>
    <t>273351215</t>
  </si>
  <si>
    <t>Debnenie základových dosiek zhotovenie</t>
  </si>
  <si>
    <t>273351216</t>
  </si>
  <si>
    <t>Debnenie základových dosiek odstránenie</t>
  </si>
  <si>
    <t>273361216</t>
  </si>
  <si>
    <t>Výstuž základových pásov, múrov, dosiek, oceľ B500B</t>
  </si>
  <si>
    <t>273362021</t>
  </si>
  <si>
    <t>Výstuž základových dosiek zo zvarovaných sietí KARI</t>
  </si>
  <si>
    <t>274322321</t>
  </si>
  <si>
    <t>Základové pásy zo železobetónu tr. C20/25</t>
  </si>
  <si>
    <t>274351215</t>
  </si>
  <si>
    <t>Debnenie základových pásov zhotovenie</t>
  </si>
  <si>
    <t>274351216</t>
  </si>
  <si>
    <t>Debnenie základových pásov odstránenie</t>
  </si>
  <si>
    <t>289970111</t>
  </si>
  <si>
    <t>Vrstva z geotextílie PP 300g/m2 - P1, P2, P3, P5</t>
  </si>
  <si>
    <t>ZVISLÉ A KOMPLETNÉ KONŠTRUKCIE</t>
  </si>
  <si>
    <t>311272201</t>
  </si>
  <si>
    <t>Murivo nosné z betónových tvárnic PREMAC DT20 hr. 200mm s výplňou C16/20</t>
  </si>
  <si>
    <t>311272203</t>
  </si>
  <si>
    <t>Murivo nosné z betónových tvárnic DT30 hr. 300mm s výplňou C20/25</t>
  </si>
  <si>
    <t>311275533</t>
  </si>
  <si>
    <t>Murivo z tvárnic PORFIX hladké hr. 300 P2-440 500x250x300</t>
  </si>
  <si>
    <t>312231500</t>
  </si>
  <si>
    <t>Murivo z tehál POROTHERM 30 Kombi</t>
  </si>
  <si>
    <t>313231814</t>
  </si>
  <si>
    <t>Murivo z tehál POROTHERM EKO 44</t>
  </si>
  <si>
    <t>317161111</t>
  </si>
  <si>
    <t>Preklady keramické POROTHERM 120/65/1000 mm</t>
  </si>
  <si>
    <t>317161112</t>
  </si>
  <si>
    <t>Preklady keramické POROTHERM 120/65/1250 mm</t>
  </si>
  <si>
    <t>317161113</t>
  </si>
  <si>
    <t>Preklady keramické POROTHERM 120/65/1500 mm</t>
  </si>
  <si>
    <t>317161132</t>
  </si>
  <si>
    <t>Preklady keramické POROTHERM 238/70/1500 mm</t>
  </si>
  <si>
    <t>317161135</t>
  </si>
  <si>
    <t>Preklady keramické POROTHERM 238/70/2250 mm</t>
  </si>
  <si>
    <t>317161136</t>
  </si>
  <si>
    <t>Preklady keramické POROTHERM 238/70/2500 mm</t>
  </si>
  <si>
    <t>317321611</t>
  </si>
  <si>
    <t>Preklady zo železobetónu tr. C30/37</t>
  </si>
  <si>
    <t>317351107</t>
  </si>
  <si>
    <t>Debnenie prekladov s podper. konštr. do 4m zhotovenie</t>
  </si>
  <si>
    <t>317351108</t>
  </si>
  <si>
    <t>Debnenie prekladov s podper. konštr. do 4m odstránenie</t>
  </si>
  <si>
    <t>317361821</t>
  </si>
  <si>
    <t>Výstuž prekladov, prievlakov B500B</t>
  </si>
  <si>
    <t>330321610</t>
  </si>
  <si>
    <t>Stĺpy a piliere zo železobetónu tr. C30/37</t>
  </si>
  <si>
    <t>331351101</t>
  </si>
  <si>
    <t>Debnenie stĺpov prierezu 4-uholníka v. do 4 m zhotovenie</t>
  </si>
  <si>
    <t>331351102</t>
  </si>
  <si>
    <t>Debnenie stĺpov prierezu 4-uholníka v. do 4 m odstránenie</t>
  </si>
  <si>
    <t>334791113</t>
  </si>
  <si>
    <t>Prestup v betónových múroch z plastových rúr DN do 160</t>
  </si>
  <si>
    <t>340239212</t>
  </si>
  <si>
    <t>Zamurovanie otvoru 1-4 m2 tehlami Porotherm Profi 14, v priečkach alebo stenách</t>
  </si>
  <si>
    <t>341361821</t>
  </si>
  <si>
    <t>Výstuž vencov, stien B500B</t>
  </si>
  <si>
    <t>342242130</t>
  </si>
  <si>
    <t>Priečky POROTHERM Profi 11,5 presných na tenkovrstvú maltu</t>
  </si>
  <si>
    <t>411127101</t>
  </si>
  <si>
    <t>Strop z nosníkov PREMACO a vložiek ST25 s podperou a dobetonovaním</t>
  </si>
  <si>
    <t>411321616</t>
  </si>
  <si>
    <t>Stropy doskové zo železobetónu tr. C30/37</t>
  </si>
  <si>
    <t>411351101</t>
  </si>
  <si>
    <t>Debnenie stropov doskových zhotovenie</t>
  </si>
  <si>
    <t>411351102</t>
  </si>
  <si>
    <t>Debnenie stropov doskových odstránenie</t>
  </si>
  <si>
    <t>411354171</t>
  </si>
  <si>
    <t>Podperná konštr. stropov pre zaťaženie do 5 kPa zhotovenie</t>
  </si>
  <si>
    <t>411354172</t>
  </si>
  <si>
    <t>Podperná konštr. stropov pre zaťaženie do 5 kPa odstránenie</t>
  </si>
  <si>
    <t>411354177</t>
  </si>
  <si>
    <t>Podperná konštr. stropov pre zaťaženie do 30 kPa zhotovenie</t>
  </si>
  <si>
    <t>411354178</t>
  </si>
  <si>
    <t>Podperná konštr. stropov pre zaťaženie do 30 kPa odstránenie</t>
  </si>
  <si>
    <t>411361821</t>
  </si>
  <si>
    <t>Výstuž stropov B500B</t>
  </si>
  <si>
    <t>411386611</t>
  </si>
  <si>
    <t>Prestupy v inštalačných šachtách zo suchých zmesí pl. do 0,09 m2</t>
  </si>
  <si>
    <t>413321616</t>
  </si>
  <si>
    <t>Nosníky zo železobetónu tr. C30/37</t>
  </si>
  <si>
    <t>413351107</t>
  </si>
  <si>
    <t>Debnenie nosníkov bez podpernej konštrukcie zhotovenie</t>
  </si>
  <si>
    <t>413351108</t>
  </si>
  <si>
    <t>Debnenie nosníkov bez podpernej konštrukcie odstránenie</t>
  </si>
  <si>
    <t>413351217</t>
  </si>
  <si>
    <t>Podperná konštr. nosníkov pre zaťaženie do 30 kPa zhotovenie</t>
  </si>
  <si>
    <t>413351218</t>
  </si>
  <si>
    <t>Podperná konštr. nosníkov pre zaťaženie do 30 kPa odstránenie</t>
  </si>
  <si>
    <t>417321414</t>
  </si>
  <si>
    <t>Stužujúce pásy a vence zo železobetónu tr. C25/30</t>
  </si>
  <si>
    <t>417351115</t>
  </si>
  <si>
    <t>Debnenie stužujúcich pásov a vencov zhotovenie</t>
  </si>
  <si>
    <t>417351116</t>
  </si>
  <si>
    <t>Debnenie stužujúcich pásov a vencov odstránenie</t>
  </si>
  <si>
    <t>430321414</t>
  </si>
  <si>
    <t>Schodišťové konštrukcie zo železobetónu tr. C25/30</t>
  </si>
  <si>
    <t>430351110</t>
  </si>
  <si>
    <t>Debnenie schodísk akýkoľvek sklon</t>
  </si>
  <si>
    <t>430351129</t>
  </si>
  <si>
    <t>Oddebnenie schodísk akýkoľvek sklon</t>
  </si>
  <si>
    <t>434311115</t>
  </si>
  <si>
    <t>Stupne z betónu bez poteru, so zahladením povrchu tr. C16/20</t>
  </si>
  <si>
    <t>434312141</t>
  </si>
  <si>
    <t>Schody v dlažbách z betónu tr. C 16/20</t>
  </si>
  <si>
    <t>434351141</t>
  </si>
  <si>
    <t>Debnenie stupňov priamočiarych zhotovenie</t>
  </si>
  <si>
    <t>434351142</t>
  </si>
  <si>
    <t>Debnenie stupňov priamočiarych odstránenie</t>
  </si>
  <si>
    <t>ÚPRAVY POVRCHOV, PODLAHY, VÝPLNE</t>
  </si>
  <si>
    <t>61.125</t>
  </si>
  <si>
    <t>Omietka vnútorná schodiskových konštrukcií V, VC štuková, vrátane prednástreku</t>
  </si>
  <si>
    <t>610991111</t>
  </si>
  <si>
    <t>Zakrývanie vnút. okenných otvorov, predmetov a konštrukcií</t>
  </si>
  <si>
    <t>611421133</t>
  </si>
  <si>
    <t>Omietka vnút. váp. stropov rovných štuková, vrátane prednástreku</t>
  </si>
  <si>
    <t>612451121</t>
  </si>
  <si>
    <t>Omietka vnút. stien cem. hladká</t>
  </si>
  <si>
    <t>612473182</t>
  </si>
  <si>
    <t>Vnútorná omietka MVC zo suchých zmesí muriva stien štuková, vrátane prednástreku</t>
  </si>
  <si>
    <t>613421173</t>
  </si>
  <si>
    <t>Omietka vnút. stĺpov s plochami rovnými vápenná štuková, vrátane prednástreku</t>
  </si>
  <si>
    <t>615981132</t>
  </si>
  <si>
    <t>Obklad vonkajších stien bet. konštr. do debnenia doskami z extrudovaného polystyrénu hr. 50 mm</t>
  </si>
  <si>
    <t>620991121</t>
  </si>
  <si>
    <t>Zakrývanie výplní vonk. otvorov z lešenia</t>
  </si>
  <si>
    <t>622428971</t>
  </si>
  <si>
    <t>Príplatok za viacfarebnú omietku</t>
  </si>
  <si>
    <t>622464412</t>
  </si>
  <si>
    <t>Vonk. omietka vo forme pasty Baumit Nanopor štruktúra 1,5K, vrátane penetrácie</t>
  </si>
  <si>
    <t>622471312</t>
  </si>
  <si>
    <t>Náter vonk. stien Eternexom zlož. I až II</t>
  </si>
  <si>
    <t>622481119</t>
  </si>
  <si>
    <t>Potiahnutie vonk. stien sklovláknitým pletivom vtlačeným do tmelu s prichytením</t>
  </si>
  <si>
    <t>625253520</t>
  </si>
  <si>
    <t>Kontaktný zatepľovací systém BAUMIT Nanopor hr. 200 mm z miner. vlny vrátane ostení, líšt, profilov, spod. pás v. 300mm z dosák XPS</t>
  </si>
  <si>
    <t>627452101</t>
  </si>
  <si>
    <t>Škárovanie maloformát. obkladov tehličkových š. škáry do 10mm, flexibil. špárov. hmota</t>
  </si>
  <si>
    <t>631315911</t>
  </si>
  <si>
    <t>Mazanina z betónu prostého tr. C35/45 hr.12-24 cm, vrátane obvodových pások</t>
  </si>
  <si>
    <t>631319106</t>
  </si>
  <si>
    <t>Prípl. k mazaninám za pridanie oceľových vlákien pre obj. vystuženie do 40 kg/m3, vrátane zhotovenia dilatácií</t>
  </si>
  <si>
    <t>631319165</t>
  </si>
  <si>
    <t>Príplatok za konečnú úpravu mazaniny hr. do 24 cm</t>
  </si>
  <si>
    <t>631362143</t>
  </si>
  <si>
    <t>Výstuž betónových mazanín zo zvarovaných sietí Kari d drôtu 4 mm, oko 20 cm</t>
  </si>
  <si>
    <t>631362152</t>
  </si>
  <si>
    <t>Výstuž betónových mazanín zo zvarovaných sietí Kari d drôtu 5 mm, oko 15 cm</t>
  </si>
  <si>
    <t>632401107</t>
  </si>
  <si>
    <t>Príplatok za vystuž. polypropylenové vlákna k poterom hr. 70 mm</t>
  </si>
  <si>
    <t>632435115</t>
  </si>
  <si>
    <t>Penetrácia - základný náter na nesiakavé podklady</t>
  </si>
  <si>
    <t>632435116</t>
  </si>
  <si>
    <t>Penetrácia pod hydroizolačnú stierku</t>
  </si>
  <si>
    <t>632435120</t>
  </si>
  <si>
    <t>Náter vrchný pre betónové podlahy, podlaha P4</t>
  </si>
  <si>
    <t>632456221</t>
  </si>
  <si>
    <t>Poter pieskocem. stupňov hladený hr. 2 cm</t>
  </si>
  <si>
    <t>632456507</t>
  </si>
  <si>
    <t>Cementový poter hr. do 70 mm - P1, P2, P3, P5, vrátane obvodových pások, plastifikačnej prísady, príp. spádovania</t>
  </si>
  <si>
    <t>632456707</t>
  </si>
  <si>
    <t>Spádový poter, spádová vrstva na balkónoch, lodžiách, terasách, hr. do 65 mm - P6, vrátane obvodových pások</t>
  </si>
  <si>
    <t>931982202</t>
  </si>
  <si>
    <t>Vložky do zvislých dilatačných škár z extrudovaných polystyrénových dosiek hr. 20 mm</t>
  </si>
  <si>
    <t>931992124</t>
  </si>
  <si>
    <t>Výplň dilatačných škár z extrudovaného polystyrénu hr. 50 mm</t>
  </si>
  <si>
    <t>941941041</t>
  </si>
  <si>
    <t>Montáž lešenia ľahk. radového s podlahami š. do 1,2 m v. do 10 m</t>
  </si>
  <si>
    <t>941941291</t>
  </si>
  <si>
    <t>Príplatok za prvý a každý ďalší mesiac použitia lešenia k pol. -1041</t>
  </si>
  <si>
    <t>941941841</t>
  </si>
  <si>
    <t>Demontáž lešenia ľahk. radového s podlahami š. do 1,2 m v. do 10 m</t>
  </si>
  <si>
    <t>941955003</t>
  </si>
  <si>
    <t>Lešenie ľahké prac. pomocné výš. podlahy do 2,5 m</t>
  </si>
  <si>
    <t>944944102</t>
  </si>
  <si>
    <t>Ochranná sieť z umelých vlákien</t>
  </si>
  <si>
    <t>944944120</t>
  </si>
  <si>
    <t>Demontáž ochrannej siete na lešenia zo sietí</t>
  </si>
  <si>
    <t>952901111</t>
  </si>
  <si>
    <t>Vyčistenie budov byt. alebo občian. výstavby pri výške podlažia do 4 m</t>
  </si>
  <si>
    <t>998011002</t>
  </si>
  <si>
    <t>Presun hmôt pre budovy murované výšky do 12 m</t>
  </si>
  <si>
    <t>71 - IZOLÁCIE</t>
  </si>
  <si>
    <t>711</t>
  </si>
  <si>
    <t>Izolácie proti vode a vlhkosti</t>
  </si>
  <si>
    <t>711111001</t>
  </si>
  <si>
    <t>Zhotovenie izolácie proti vlhkosti za studena vodor. náterom asfalt. penetr.</t>
  </si>
  <si>
    <t>6281A1453</t>
  </si>
  <si>
    <t>Náter penetračný modifikovaný Siplast Primer Speed SBS bal.200l</t>
  </si>
  <si>
    <t>balenie</t>
  </si>
  <si>
    <t>711112001</t>
  </si>
  <si>
    <t>Zhotovenie izolácie proti vlhkosti za studena zvislá náterom asfalt. penetr.</t>
  </si>
  <si>
    <t>711113115</t>
  </si>
  <si>
    <t>Hydroizolačná stierka (balkóny, terasy, schody...), vrátane pružnej pásky - P6</t>
  </si>
  <si>
    <t>711141559</t>
  </si>
  <si>
    <t>Zhotovenie izolácie proti vlhkosti pritavením NAIP vodor.</t>
  </si>
  <si>
    <t>6282B1061</t>
  </si>
  <si>
    <t>Pás asfaltovaný FUNDAMENT 4.0 Speed Profile SBS</t>
  </si>
  <si>
    <t>711142559</t>
  </si>
  <si>
    <t>Zhotovenie izolácie proti vlhkosti pritavením NAIP zvislá</t>
  </si>
  <si>
    <t>998711201</t>
  </si>
  <si>
    <t>Presun hmôt pre izolácie proti vode v objektoch výšky do 6 m</t>
  </si>
  <si>
    <t>Povlakové krytiny</t>
  </si>
  <si>
    <t>712.1192</t>
  </si>
  <si>
    <t>D+M štrkový násyp strehy- dľa PD S1, S4</t>
  </si>
  <si>
    <t>712.1193</t>
  </si>
  <si>
    <t>D+M hydroizolácia strehy vrátane geptextílie - dľa PD S1, S4</t>
  </si>
  <si>
    <t>712.1194</t>
  </si>
  <si>
    <t>D+M zálievky na PVC fóliu a prestupy na streche - S1, S4</t>
  </si>
  <si>
    <t>712.1195</t>
  </si>
  <si>
    <t>D+M tepelnej izolácie vrátane spádových klinov na streche - dľa PD S1, S4</t>
  </si>
  <si>
    <t>712.1196</t>
  </si>
  <si>
    <t>D+M parozábrany na streche - dľa PD S1, S4</t>
  </si>
  <si>
    <t>712.1197</t>
  </si>
  <si>
    <t>D+M opláštenia atiky OSB a EPS doskami - dľa PD S1, S4</t>
  </si>
  <si>
    <t>712.1198</t>
  </si>
  <si>
    <t>D+M klampiarske prvky na streche - dľa PD S1, S4</t>
  </si>
  <si>
    <t>713</t>
  </si>
  <si>
    <t>Izolácie tepelné</t>
  </si>
  <si>
    <t>713121111</t>
  </si>
  <si>
    <t>Montáž tep. izolácie podláh 1 x položenie - P1, P2, P3, P5</t>
  </si>
  <si>
    <t>2831M1112</t>
  </si>
  <si>
    <t>Polystyrén podlahový EPS 150 S hr.130mm (1000x500mm)</t>
  </si>
  <si>
    <t>713133201</t>
  </si>
  <si>
    <t>Montáž tepel. izolácie podzem. stien a základov extr. polyst. prilepením bodovo</t>
  </si>
  <si>
    <t>2831P0139</t>
  </si>
  <si>
    <t>Polystyrén XPS hr.150mm,615x1265mm</t>
  </si>
  <si>
    <t>2831Y0124</t>
  </si>
  <si>
    <t>Doska z extrudovanej polystyrénovej peny XPS 615x1265x200mm</t>
  </si>
  <si>
    <t>713191410</t>
  </si>
  <si>
    <t>Izolácia tepelná položenie PE folie hr 0,1m, vrátane tesniacich a obvodových pások - P1, P2, P3, P5</t>
  </si>
  <si>
    <t>998713201</t>
  </si>
  <si>
    <t>Presun hmôt pre izolácie tepelné v objektoch výšky do 6 m</t>
  </si>
  <si>
    <t>72 - ZDRAVOTNO - TECHNICKÉ INŠTALÁCIE</t>
  </si>
  <si>
    <t>721173403</t>
  </si>
  <si>
    <t>Chráničky v podlahe z PVC rúr ležaté vnútorné DN 150</t>
  </si>
  <si>
    <t>721173491</t>
  </si>
  <si>
    <t>Sekacie práce a murárske výpomoce pre ZTI</t>
  </si>
  <si>
    <t>998721201</t>
  </si>
  <si>
    <t>723.12191</t>
  </si>
  <si>
    <t>Sekacie práce a murárske výpomoce pre plynoinštaláciu</t>
  </si>
  <si>
    <t>998723201</t>
  </si>
  <si>
    <t>Presun hmôt pre vnút. plynovod v objektoch výšky do 6 m</t>
  </si>
  <si>
    <t>73 - ÚSTREDNE VYKUROVANIE</t>
  </si>
  <si>
    <t>735</t>
  </si>
  <si>
    <t>Vykurovacie telesá</t>
  </si>
  <si>
    <t>735.11091</t>
  </si>
  <si>
    <t>Sekacie práce a murárske výpomoce pre ÚK</t>
  </si>
  <si>
    <t>998735201</t>
  </si>
  <si>
    <t>Presun hmôt pre vykur. telesá UK v objektoch výšky do 6 m</t>
  </si>
  <si>
    <t>76 - KONŠTRUKCIE</t>
  </si>
  <si>
    <t>763</t>
  </si>
  <si>
    <t>Konštrukcie  - drevostavby</t>
  </si>
  <si>
    <t>763127321</t>
  </si>
  <si>
    <t>SDK inštalačná predsadená stena pre sanitárne zariadenia, RBI</t>
  </si>
  <si>
    <t>763135015</t>
  </si>
  <si>
    <t>Podhľady sadr. kazet 600x600 mm hrana A viditel.konstr, vrátane vytvorenia otvorov pre svietidlá, prvky VZT, atď.</t>
  </si>
  <si>
    <t>998763201</t>
  </si>
  <si>
    <t>Presun hmôt pre drevostavby v objektoch výšky do 12 m</t>
  </si>
  <si>
    <t>764.130</t>
  </si>
  <si>
    <t>Klampiarske odpadové rúry štvorhranné d100mm, K11</t>
  </si>
  <si>
    <t>764751111</t>
  </si>
  <si>
    <t>Rúry odkvapové kruh d 80 mm, K13</t>
  </si>
  <si>
    <t>764751131</t>
  </si>
  <si>
    <t>Koleno rúry odkvapovej d 80 mm</t>
  </si>
  <si>
    <t>998764202</t>
  </si>
  <si>
    <t>Presun hmôt pre klampiarske konštr. v objektoch výšky do 12 m</t>
  </si>
  <si>
    <t>766</t>
  </si>
  <si>
    <t>Konštrukcie stolárske</t>
  </si>
  <si>
    <t>766121291</t>
  </si>
  <si>
    <t>D+Montáž sanitárne priečky - WC m. č. 109, dľa výpisu výrobkov a PD</t>
  </si>
  <si>
    <t>766682191</t>
  </si>
  <si>
    <t>D+Montáž interiérových dverí D4-11 vrátane zárubní a príslušenstva, dľa výpisu výrobkov a PD</t>
  </si>
  <si>
    <t>767.593</t>
  </si>
  <si>
    <t>Exteriérové zs a okná, s parapetmi, profilmi Purenit hr. 240mm, dľa výpisu výrobkov a PD</t>
  </si>
  <si>
    <t>767.59391</t>
  </si>
  <si>
    <t>Exteriérové žalúzie podomietkové s motorom dľa výpisu výrobkov a PD</t>
  </si>
  <si>
    <t>767.595</t>
  </si>
  <si>
    <t>Zasklenie terasy so strechou, zábradlím, klamp., profilmi Purenit hr. 240mm, dľa výpisov výrobkov a PD</t>
  </si>
  <si>
    <t>767.601</t>
  </si>
  <si>
    <t>Interiérové zs a dvere, dľa výpisu výrobkov a PD</t>
  </si>
  <si>
    <t>767341591</t>
  </si>
  <si>
    <t>D+M prestrešenia nad hl. vstupom, naklad. rampou a vstupom do chlad. skladu - vrátane strechy, zateplenia, opláštenia, povrch. úprav, klamp., nosnej konštr.</t>
  </si>
  <si>
    <t>767341592</t>
  </si>
  <si>
    <t>D+M atiky na streche terasy - vrátane opláštenia, povrch. úprav, klamp., nosnej konštr.</t>
  </si>
  <si>
    <t>767991191</t>
  </si>
  <si>
    <t>D+Montáž zapustenej čistiacej vonkajšej hliníkovej rohože v Al-ráme - hlavný vstup</t>
  </si>
  <si>
    <t>767991192</t>
  </si>
  <si>
    <t>D+Montáž zapustenej čistiacej interiér. gumovo-propylénovejrohože v Al-ráme - zádverie</t>
  </si>
  <si>
    <t>767995091</t>
  </si>
  <si>
    <t>D+Montáž oceľové zábradlie Z1</t>
  </si>
  <si>
    <t>767995092</t>
  </si>
  <si>
    <t>D+Montáž oceľové zábradlie Z2</t>
  </si>
  <si>
    <t>767995093</t>
  </si>
  <si>
    <t>D+Montáž oceľové zábradlie Z3</t>
  </si>
  <si>
    <t>767995094</t>
  </si>
  <si>
    <t>D+Montáž oceľový rebrík Z4</t>
  </si>
  <si>
    <t>767995191</t>
  </si>
  <si>
    <t>D+Montáž oceľovej konštrukcie prestrešenia terasy a nosnej konštr. VZT vrátane povrch. úpravy a klamp.</t>
  </si>
  <si>
    <t>77 - PODLAHY</t>
  </si>
  <si>
    <t>771</t>
  </si>
  <si>
    <t>Podlahy z dlaždíc  keramických</t>
  </si>
  <si>
    <t>771052416</t>
  </si>
  <si>
    <t>Montáž dlažby veľkoformát. na plochých strechách na rektifik. terče</t>
  </si>
  <si>
    <t>592462887</t>
  </si>
  <si>
    <t>Dlažba betónová Hladká prírodná 600x600x62mm (2,8ks/m2)</t>
  </si>
  <si>
    <t>771271123</t>
  </si>
  <si>
    <t>Montáž obkl.stupňov sklz.keram. do 30cm, mrazuvzd. flex. lep., vrátane silikónovania</t>
  </si>
  <si>
    <t>771271242</t>
  </si>
  <si>
    <t>Montáž obkl.podstup.sklz.keram. do 20cm, mrazuvzd. flex. lep., vrátane silikónovania</t>
  </si>
  <si>
    <t>771401191</t>
  </si>
  <si>
    <t>D+Montáž prechodovej lišty Al</t>
  </si>
  <si>
    <t>771401231</t>
  </si>
  <si>
    <t>Ostatné práce protisklzové samolepiace pásky 18 m x 50 mm žlto-čierna šírky do 50 mm</t>
  </si>
  <si>
    <t>771441011</t>
  </si>
  <si>
    <t>Montáž sokl. rovných z obkl. hutných, vrátane silikónovania</t>
  </si>
  <si>
    <t>771573206</t>
  </si>
  <si>
    <t>Montáž keram. podláh z dlažby, do lepidla flex., vrátane silikónovania, príp. rezania spádov. plôch</t>
  </si>
  <si>
    <t>597635600</t>
  </si>
  <si>
    <t>Dlaždice gres protišmykové R9</t>
  </si>
  <si>
    <t>597637250</t>
  </si>
  <si>
    <t>Dlaždice gres protišmykové R10</t>
  </si>
  <si>
    <t>597637300</t>
  </si>
  <si>
    <t>Dlaždice gres mrazuvzdorné protišmykové R9</t>
  </si>
  <si>
    <t>597637400</t>
  </si>
  <si>
    <t>Dlaždice gres protišmykové R12</t>
  </si>
  <si>
    <t>771573213</t>
  </si>
  <si>
    <t>Montáž keram. podláh z dlažby, do lepidla mrazuvzdor. flex., vrátane silikónovania</t>
  </si>
  <si>
    <t>771573331</t>
  </si>
  <si>
    <t>Rezanie, výroba soklov</t>
  </si>
  <si>
    <t>771601191</t>
  </si>
  <si>
    <t>D+M dilatačná lišta nerez</t>
  </si>
  <si>
    <t>998771201</t>
  </si>
  <si>
    <t>Presun hmôt pre podlahy z dlaždíc v objektoch výšky do 6 m</t>
  </si>
  <si>
    <t>772</t>
  </si>
  <si>
    <t>Podlahy z prírodného kameňa</t>
  </si>
  <si>
    <t>772231413</t>
  </si>
  <si>
    <t>Montáž obkl. podstupníc doskami tvr. kam. v. -200mm hr. 30mm, vrátane silikónovania</t>
  </si>
  <si>
    <t>583844760</t>
  </si>
  <si>
    <t>Doska kamenná dlažobná a obklad. žulová hr. 30mm, flambovaná, brokovaná</t>
  </si>
  <si>
    <t>772506240</t>
  </si>
  <si>
    <t>Kladenie dlažby z kameňa hr. do 30mm do lepidla flex. mrazuvzdorného vrátane silikónovania</t>
  </si>
  <si>
    <t>998772201</t>
  </si>
  <si>
    <t>Presun hmôt pre kamenné dlažby v objektoch výšky do 6 m</t>
  </si>
  <si>
    <t>78 - DOKONČOVACIE PRÁCE</t>
  </si>
  <si>
    <t>781</t>
  </si>
  <si>
    <t>Obklady z obkladačiek a dosiek</t>
  </si>
  <si>
    <t>781446122</t>
  </si>
  <si>
    <t>Montáž obkladov vonk. stien z obkladačiek maloformát. tehličkových hutných, vzor. do mrazuvzdor. flex. lep.</t>
  </si>
  <si>
    <t>5963C0501</t>
  </si>
  <si>
    <t>Pásik obkladový tehlovka, napr. Klinker Stroher 377, Vaspo, atď.</t>
  </si>
  <si>
    <t>781446142</t>
  </si>
  <si>
    <t>Montáž obkladov vnút. stien z obkladačiek hutných alebo keram.flex.lep., vrátane silikónovania</t>
  </si>
  <si>
    <t>597740920</t>
  </si>
  <si>
    <t>Obkladačky gres</t>
  </si>
  <si>
    <t>781449701</t>
  </si>
  <si>
    <t>Prípl. za práce v obmedz. priestore pri montáži obkl. hut.</t>
  </si>
  <si>
    <t>781494111</t>
  </si>
  <si>
    <t>Montáž plastových profilov do flexib. lepidla, roh</t>
  </si>
  <si>
    <t>781601111</t>
  </si>
  <si>
    <t>Tekutá izolácia (kúpeľne, sprchovacie kúty, práčovne...), vrátane pružnej pásky dichtband</t>
  </si>
  <si>
    <t>998781201</t>
  </si>
  <si>
    <t>Presun hmôt pre obklady keramické v objektoch výšky do 6 m</t>
  </si>
  <si>
    <t>783897170</t>
  </si>
  <si>
    <t>Nátery penetračné pod dlažbu</t>
  </si>
  <si>
    <t>783897180</t>
  </si>
  <si>
    <t>Nátery penetračné pod obklad</t>
  </si>
  <si>
    <t>784</t>
  </si>
  <si>
    <t>Maľby</t>
  </si>
  <si>
    <t>784412302</t>
  </si>
  <si>
    <t>Penetrácia pod maľby v miest. do 5 m</t>
  </si>
  <si>
    <t>784448090</t>
  </si>
  <si>
    <t>Maľba biela dvojnás. Jupol miest. do 5m, vrátane tmelenia akryl, olep. páskou</t>
  </si>
  <si>
    <t>210010091</t>
  </si>
  <si>
    <t>Sekacie práce a murárske výpomoce pre ELI</t>
  </si>
  <si>
    <t>M24</t>
  </si>
  <si>
    <t>158 Montáž VZT zariadení a sušiarní</t>
  </si>
  <si>
    <t>240010001</t>
  </si>
  <si>
    <t>Sekacie práce a murárske výpomoce pre VZT</t>
  </si>
  <si>
    <t>Objekt0 - Preložka plynu</t>
  </si>
  <si>
    <t xml:space="preserve">    76 - KONŠTRUKCIE</t>
  </si>
  <si>
    <t xml:space="preserve">    78 - DOKONČOVACIE PRÁCE</t>
  </si>
  <si>
    <t xml:space="preserve">    999 - MCE ostatné</t>
  </si>
  <si>
    <t>11310-7112</t>
  </si>
  <si>
    <t>Odstránenie podkladov alebo krytov z kameniva ťaž. hr. 100-200 mm, do 200 m2</t>
  </si>
  <si>
    <t>11310-7142</t>
  </si>
  <si>
    <t>Odstránenie podkladov alebo krytov živičných hr. 50-100 mm, do 200 m2</t>
  </si>
  <si>
    <t>11310-7231</t>
  </si>
  <si>
    <t>12000-1101</t>
  </si>
  <si>
    <t>Príplatok za sťaženú vykopávku v blízkosti podzem. vedenia</t>
  </si>
  <si>
    <t>13220-1102</t>
  </si>
  <si>
    <t>13220-1109</t>
  </si>
  <si>
    <t>16110-1101</t>
  </si>
  <si>
    <t>16220-1101</t>
  </si>
  <si>
    <t>17410-1001</t>
  </si>
  <si>
    <t>17510-1101</t>
  </si>
  <si>
    <t>17510-1109</t>
  </si>
  <si>
    <t>99822-2011</t>
  </si>
  <si>
    <t>72313-0207</t>
  </si>
  <si>
    <t>72315-0312</t>
  </si>
  <si>
    <t>KONŠTRUKCIE</t>
  </si>
  <si>
    <t>76799-5101</t>
  </si>
  <si>
    <t>553 000010</t>
  </si>
  <si>
    <t>DOKONČOVACIE PRÁCE</t>
  </si>
  <si>
    <t>78342-4340</t>
  </si>
  <si>
    <t>80210-1063</t>
  </si>
  <si>
    <t>286 139850</t>
  </si>
  <si>
    <t>80211-1063</t>
  </si>
  <si>
    <t>286 3A0306</t>
  </si>
  <si>
    <t>80211-5063</t>
  </si>
  <si>
    <t>Montáž elektrotvaroviek W90° koleno PE100 SDR11 D63mm</t>
  </si>
  <si>
    <t>286 3A0805</t>
  </si>
  <si>
    <t>Koleno elektrotvarovkové W 90st.612 099 d 63</t>
  </si>
  <si>
    <t>80213-8050</t>
  </si>
  <si>
    <t>286 3A3305</t>
  </si>
  <si>
    <t>Prechodka PE/oc.USTR 612 783 d/DN 63/50</t>
  </si>
  <si>
    <t>80322-1010</t>
  </si>
  <si>
    <t>80322-2000</t>
  </si>
  <si>
    <t>Montáž  vývodu signalizačného vodiča</t>
  </si>
  <si>
    <t>80322-3000</t>
  </si>
  <si>
    <t>80341-0010</t>
  </si>
  <si>
    <t>80344-0080</t>
  </si>
  <si>
    <t>Hlavná tlaková skúška vzduchom 0,6 MPa  80</t>
  </si>
  <si>
    <t>80349-0200</t>
  </si>
  <si>
    <t>Čistenie potrubí   do DN  200</t>
  </si>
  <si>
    <t>80391-0000</t>
  </si>
  <si>
    <t>99999-9004</t>
  </si>
  <si>
    <t>99999-9005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</si>
</sst>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186">
    <xf numFmtId="0" fontId="0" fillId="0" borderId="0" xfId="0"/>
    <xf numFmtId="165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Border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31" fillId="0" borderId="0" xfId="0" applyFont="1"/>
    <xf numFmtId="0" fontId="31" fillId="0" borderId="3" xfId="0" applyFont="1" applyBorder="1"/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" fontId="27" fillId="0" borderId="0" xfId="0" applyNumberFormat="1" applyFont="1"/>
    <xf numFmtId="0" fontId="31" fillId="0" borderId="18" xfId="0" applyFont="1" applyBorder="1"/>
    <xf numFmtId="166" fontId="31" fillId="0" borderId="0" xfId="0" applyNumberFormat="1" applyFont="1"/>
    <xf numFmtId="166" fontId="31" fillId="0" borderId="14" xfId="0" applyNumberFormat="1" applyFont="1" applyBorder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5" fillId="0" borderId="1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8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4" fontId="11" fillId="3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zoomScaleNormal="100" workbookViewId="0">
      <selection activeCell="T167" sqref="T167"/>
    </sheetView>
  </sheetViews>
  <sheetFormatPr defaultColWidth="8.42578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5" t="s">
        <v>0</v>
      </c>
      <c r="AZ1" s="5"/>
      <c r="BA1" s="5" t="s">
        <v>1</v>
      </c>
      <c r="BB1" s="5"/>
      <c r="BT1" s="5" t="s">
        <v>2</v>
      </c>
      <c r="BU1" s="5" t="s">
        <v>2</v>
      </c>
      <c r="BV1" s="5" t="s">
        <v>3</v>
      </c>
    </row>
    <row r="2" spans="1:74" ht="36.9" customHeight="1">
      <c r="AR2" s="161" t="s">
        <v>4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6" t="s">
        <v>5</v>
      </c>
      <c r="BT2" s="6" t="s">
        <v>6</v>
      </c>
    </row>
    <row r="3" spans="1:74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BS3" s="6" t="s">
        <v>5</v>
      </c>
      <c r="BT3" s="6" t="s">
        <v>6</v>
      </c>
    </row>
    <row r="4" spans="1:74" ht="24.9" customHeight="1">
      <c r="B4" s="9"/>
      <c r="D4" s="10" t="s">
        <v>7</v>
      </c>
      <c r="AR4" s="9"/>
      <c r="AS4" s="11" t="s">
        <v>8</v>
      </c>
      <c r="BS4" s="6" t="s">
        <v>9</v>
      </c>
    </row>
    <row r="5" spans="1:74" ht="12" customHeight="1">
      <c r="B5" s="9"/>
      <c r="D5" s="12" t="s">
        <v>10</v>
      </c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9"/>
      <c r="BS5" s="6" t="s">
        <v>5</v>
      </c>
    </row>
    <row r="6" spans="1:74" ht="36.9" customHeight="1">
      <c r="B6" s="9"/>
      <c r="D6" s="13" t="s">
        <v>11</v>
      </c>
      <c r="K6" s="163" t="s">
        <v>12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R6" s="9"/>
      <c r="BS6" s="6" t="s">
        <v>5</v>
      </c>
    </row>
    <row r="7" spans="1:74" ht="12" customHeight="1">
      <c r="B7" s="9"/>
      <c r="D7" s="14" t="s">
        <v>13</v>
      </c>
      <c r="K7" s="4"/>
      <c r="AK7" s="14" t="s">
        <v>14</v>
      </c>
      <c r="AN7" s="4"/>
      <c r="AR7" s="9"/>
      <c r="BS7" s="6" t="s">
        <v>5</v>
      </c>
    </row>
    <row r="8" spans="1:74" ht="12" customHeight="1">
      <c r="B8" s="9"/>
      <c r="D8" s="14" t="s">
        <v>15</v>
      </c>
      <c r="K8" s="4" t="s">
        <v>16</v>
      </c>
      <c r="AK8" s="14" t="s">
        <v>17</v>
      </c>
      <c r="AN8" s="4"/>
      <c r="AR8" s="9"/>
      <c r="BS8" s="6" t="s">
        <v>5</v>
      </c>
    </row>
    <row r="9" spans="1:74" ht="14.4" customHeight="1">
      <c r="B9" s="9"/>
      <c r="AR9" s="9"/>
      <c r="BS9" s="6" t="s">
        <v>5</v>
      </c>
    </row>
    <row r="10" spans="1:74" ht="12" customHeight="1">
      <c r="B10" s="9"/>
      <c r="D10" s="14" t="s">
        <v>18</v>
      </c>
      <c r="AK10" s="14" t="s">
        <v>19</v>
      </c>
      <c r="AN10" s="4"/>
      <c r="AR10" s="9"/>
      <c r="BS10" s="6" t="s">
        <v>5</v>
      </c>
    </row>
    <row r="11" spans="1:74" ht="18.600000000000001" customHeight="1">
      <c r="B11" s="9"/>
      <c r="E11" s="4" t="s">
        <v>20</v>
      </c>
      <c r="AK11" s="14" t="s">
        <v>21</v>
      </c>
      <c r="AN11" s="4"/>
      <c r="AR11" s="9"/>
      <c r="BS11" s="6" t="s">
        <v>5</v>
      </c>
    </row>
    <row r="12" spans="1:74" ht="6.9" customHeight="1">
      <c r="B12" s="9"/>
      <c r="AR12" s="9"/>
      <c r="BS12" s="6" t="s">
        <v>5</v>
      </c>
    </row>
    <row r="13" spans="1:74" ht="12" customHeight="1">
      <c r="B13" s="9"/>
      <c r="D13" s="14" t="s">
        <v>22</v>
      </c>
      <c r="AK13" s="14" t="s">
        <v>19</v>
      </c>
      <c r="AN13" s="4"/>
      <c r="AR13" s="9"/>
      <c r="BS13" s="6" t="s">
        <v>5</v>
      </c>
    </row>
    <row r="14" spans="1:74" ht="13.2">
      <c r="B14" s="9"/>
      <c r="E14" s="4"/>
      <c r="AK14" s="14" t="s">
        <v>21</v>
      </c>
      <c r="AN14" s="4"/>
      <c r="AR14" s="9"/>
      <c r="BS14" s="6" t="s">
        <v>5</v>
      </c>
    </row>
    <row r="15" spans="1:74" ht="6.9" customHeight="1">
      <c r="B15" s="9"/>
      <c r="AR15" s="9"/>
      <c r="BS15" s="6" t="s">
        <v>2</v>
      </c>
    </row>
    <row r="16" spans="1:74" ht="12" customHeight="1">
      <c r="B16" s="9"/>
      <c r="D16" s="14" t="s">
        <v>23</v>
      </c>
      <c r="AK16" s="14" t="s">
        <v>19</v>
      </c>
      <c r="AN16" s="4"/>
      <c r="AR16" s="9"/>
      <c r="BS16" s="6" t="s">
        <v>2</v>
      </c>
    </row>
    <row r="17" spans="2:71" ht="18.600000000000001" customHeight="1">
      <c r="B17" s="9"/>
      <c r="E17" s="4" t="s">
        <v>24</v>
      </c>
      <c r="AK17" s="14" t="s">
        <v>21</v>
      </c>
      <c r="AN17" s="4"/>
      <c r="AR17" s="9"/>
      <c r="BS17" s="6" t="s">
        <v>25</v>
      </c>
    </row>
    <row r="18" spans="2:71" ht="6.9" customHeight="1">
      <c r="B18" s="9"/>
      <c r="AR18" s="9"/>
      <c r="BS18" s="6" t="s">
        <v>5</v>
      </c>
    </row>
    <row r="19" spans="2:71" ht="12" customHeight="1">
      <c r="B19" s="9"/>
      <c r="D19" s="14" t="s">
        <v>26</v>
      </c>
      <c r="AK19" s="14" t="s">
        <v>19</v>
      </c>
      <c r="AN19" s="4"/>
      <c r="AR19" s="9"/>
      <c r="BS19" s="6" t="s">
        <v>5</v>
      </c>
    </row>
    <row r="20" spans="2:71" ht="18.600000000000001" customHeight="1">
      <c r="B20" s="9"/>
      <c r="E20" s="4" t="s">
        <v>24</v>
      </c>
      <c r="AK20" s="14" t="s">
        <v>21</v>
      </c>
      <c r="AN20" s="4"/>
      <c r="AR20" s="9"/>
      <c r="BS20" s="6" t="s">
        <v>25</v>
      </c>
    </row>
    <row r="21" spans="2:71" ht="6.9" customHeight="1">
      <c r="B21" s="9"/>
      <c r="AR21" s="9"/>
    </row>
    <row r="22" spans="2:71" ht="12" customHeight="1">
      <c r="B22" s="9"/>
      <c r="D22" s="14" t="s">
        <v>27</v>
      </c>
      <c r="AR22" s="9"/>
    </row>
    <row r="23" spans="2:71" ht="16.5" customHeight="1">
      <c r="B23" s="9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9"/>
    </row>
    <row r="24" spans="2:71" ht="6.9" customHeight="1">
      <c r="B24" s="9"/>
      <c r="AR24" s="9"/>
    </row>
    <row r="25" spans="2:71" ht="6.9" customHeight="1">
      <c r="B25" s="9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R25" s="9"/>
    </row>
    <row r="26" spans="2:71" s="16" customFormat="1" ht="25.95" customHeight="1">
      <c r="B26" s="17"/>
      <c r="D26" s="18" t="s">
        <v>28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65">
        <f>ROUND(AG94,2)</f>
        <v>0</v>
      </c>
      <c r="AL26" s="165"/>
      <c r="AM26" s="165"/>
      <c r="AN26" s="165"/>
      <c r="AO26" s="165"/>
      <c r="AR26" s="17"/>
    </row>
    <row r="27" spans="2:71" s="16" customFormat="1" ht="6.9" customHeight="1">
      <c r="B27" s="17"/>
      <c r="AR27" s="17"/>
    </row>
    <row r="28" spans="2:71" s="16" customFormat="1" ht="13.2">
      <c r="B28" s="17"/>
      <c r="L28" s="166" t="s">
        <v>29</v>
      </c>
      <c r="M28" s="166"/>
      <c r="N28" s="166"/>
      <c r="O28" s="166"/>
      <c r="P28" s="166"/>
      <c r="W28" s="166" t="s">
        <v>30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31</v>
      </c>
      <c r="AL28" s="166"/>
      <c r="AM28" s="166"/>
      <c r="AN28" s="166"/>
      <c r="AO28" s="166"/>
      <c r="AR28" s="17"/>
    </row>
    <row r="29" spans="2:71" s="20" customFormat="1" ht="14.4" customHeight="1">
      <c r="B29" s="21"/>
      <c r="D29" s="14" t="s">
        <v>32</v>
      </c>
      <c r="F29" s="22" t="s">
        <v>33</v>
      </c>
      <c r="L29" s="167">
        <v>0.2</v>
      </c>
      <c r="M29" s="167"/>
      <c r="N29" s="167"/>
      <c r="O29" s="167"/>
      <c r="P29" s="167"/>
      <c r="Q29" s="23"/>
      <c r="R29" s="23"/>
      <c r="S29" s="23"/>
      <c r="T29" s="23"/>
      <c r="U29" s="23"/>
      <c r="V29" s="23"/>
      <c r="W29" s="168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F29" s="23"/>
      <c r="AG29" s="23"/>
      <c r="AH29" s="23"/>
      <c r="AI29" s="23"/>
      <c r="AJ29" s="23"/>
      <c r="AK29" s="168">
        <f>ROUND(AV94, 2)</f>
        <v>0</v>
      </c>
      <c r="AL29" s="168"/>
      <c r="AM29" s="168"/>
      <c r="AN29" s="168"/>
      <c r="AO29" s="168"/>
      <c r="AP29" s="23"/>
      <c r="AQ29" s="23"/>
      <c r="AR29" s="24"/>
      <c r="AS29" s="23"/>
      <c r="AT29" s="23"/>
      <c r="AU29" s="23"/>
      <c r="AV29" s="23"/>
      <c r="AW29" s="23"/>
      <c r="AX29" s="23"/>
      <c r="AY29" s="23"/>
      <c r="AZ29" s="23"/>
    </row>
    <row r="30" spans="2:71" s="20" customFormat="1" ht="14.4" customHeight="1">
      <c r="B30" s="21"/>
      <c r="F30" s="22" t="s">
        <v>34</v>
      </c>
      <c r="L30" s="169">
        <v>0.2</v>
      </c>
      <c r="M30" s="169"/>
      <c r="N30" s="169"/>
      <c r="O30" s="169"/>
      <c r="P30" s="169"/>
      <c r="W30" s="170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70">
        <f>ROUND(AW94, 2)</f>
        <v>0</v>
      </c>
      <c r="AL30" s="170"/>
      <c r="AM30" s="170"/>
      <c r="AN30" s="170"/>
      <c r="AO30" s="170"/>
      <c r="AR30" s="21"/>
    </row>
    <row r="31" spans="2:71" s="20" customFormat="1" ht="14.4" hidden="1" customHeight="1">
      <c r="B31" s="21"/>
      <c r="F31" s="14" t="s">
        <v>35</v>
      </c>
      <c r="L31" s="169">
        <v>0.2</v>
      </c>
      <c r="M31" s="169"/>
      <c r="N31" s="169"/>
      <c r="O31" s="169"/>
      <c r="P31" s="169"/>
      <c r="W31" s="170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70">
        <v>0</v>
      </c>
      <c r="AL31" s="170"/>
      <c r="AM31" s="170"/>
      <c r="AN31" s="170"/>
      <c r="AO31" s="170"/>
      <c r="AR31" s="21"/>
    </row>
    <row r="32" spans="2:71" s="20" customFormat="1" ht="14.4" hidden="1" customHeight="1">
      <c r="B32" s="21"/>
      <c r="F32" s="14" t="s">
        <v>36</v>
      </c>
      <c r="L32" s="169">
        <v>0.2</v>
      </c>
      <c r="M32" s="169"/>
      <c r="N32" s="169"/>
      <c r="O32" s="169"/>
      <c r="P32" s="169"/>
      <c r="W32" s="170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70">
        <v>0</v>
      </c>
      <c r="AL32" s="170"/>
      <c r="AM32" s="170"/>
      <c r="AN32" s="170"/>
      <c r="AO32" s="170"/>
      <c r="AR32" s="21"/>
    </row>
    <row r="33" spans="2:52" s="20" customFormat="1" ht="14.4" hidden="1" customHeight="1">
      <c r="B33" s="21"/>
      <c r="F33" s="22" t="s">
        <v>37</v>
      </c>
      <c r="L33" s="167">
        <v>0</v>
      </c>
      <c r="M33" s="167"/>
      <c r="N33" s="167"/>
      <c r="O33" s="167"/>
      <c r="P33" s="167"/>
      <c r="Q33" s="23"/>
      <c r="R33" s="23"/>
      <c r="S33" s="23"/>
      <c r="T33" s="23"/>
      <c r="U33" s="23"/>
      <c r="V33" s="23"/>
      <c r="W33" s="168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F33" s="23"/>
      <c r="AG33" s="23"/>
      <c r="AH33" s="23"/>
      <c r="AI33" s="23"/>
      <c r="AJ33" s="23"/>
      <c r="AK33" s="168">
        <v>0</v>
      </c>
      <c r="AL33" s="168"/>
      <c r="AM33" s="168"/>
      <c r="AN33" s="168"/>
      <c r="AO33" s="168"/>
      <c r="AP33" s="23"/>
      <c r="AQ33" s="23"/>
      <c r="AR33" s="24"/>
      <c r="AS33" s="23"/>
      <c r="AT33" s="23"/>
      <c r="AU33" s="23"/>
      <c r="AV33" s="23"/>
      <c r="AW33" s="23"/>
      <c r="AX33" s="23"/>
      <c r="AY33" s="23"/>
      <c r="AZ33" s="23"/>
    </row>
    <row r="34" spans="2:52" s="16" customFormat="1" ht="6.9" customHeight="1">
      <c r="B34" s="17"/>
      <c r="AR34" s="17"/>
    </row>
    <row r="35" spans="2:52" s="16" customFormat="1" ht="25.95" customHeight="1">
      <c r="B35" s="17"/>
      <c r="C35" s="25"/>
      <c r="D35" s="26" t="s">
        <v>38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39</v>
      </c>
      <c r="U35" s="27"/>
      <c r="V35" s="27"/>
      <c r="W35" s="27"/>
      <c r="X35" s="171" t="s">
        <v>40</v>
      </c>
      <c r="Y35" s="171"/>
      <c r="Z35" s="171"/>
      <c r="AA35" s="171"/>
      <c r="AB35" s="171"/>
      <c r="AC35" s="27"/>
      <c r="AD35" s="27"/>
      <c r="AE35" s="27"/>
      <c r="AF35" s="27"/>
      <c r="AG35" s="27"/>
      <c r="AH35" s="27"/>
      <c r="AI35" s="27"/>
      <c r="AJ35" s="27"/>
      <c r="AK35" s="172">
        <f>SUM(AK26:AK33)</f>
        <v>0</v>
      </c>
      <c r="AL35" s="172"/>
      <c r="AM35" s="172"/>
      <c r="AN35" s="172"/>
      <c r="AO35" s="172"/>
      <c r="AP35" s="25"/>
      <c r="AQ35" s="25"/>
      <c r="AR35" s="17"/>
    </row>
    <row r="36" spans="2:52" s="16" customFormat="1" ht="6.9" customHeight="1">
      <c r="B36" s="17"/>
      <c r="AR36" s="17"/>
    </row>
    <row r="37" spans="2:52" s="16" customFormat="1" ht="14.4" customHeight="1">
      <c r="B37" s="17"/>
      <c r="AR37" s="17"/>
    </row>
    <row r="38" spans="2:52" ht="14.4" customHeight="1">
      <c r="B38" s="9"/>
      <c r="AR38" s="9"/>
    </row>
    <row r="39" spans="2:52" ht="14.4" customHeight="1">
      <c r="B39" s="9"/>
      <c r="AR39" s="9"/>
    </row>
    <row r="40" spans="2:52" ht="14.4" customHeight="1">
      <c r="B40" s="9"/>
      <c r="AR40" s="9"/>
    </row>
    <row r="41" spans="2:52" ht="14.4" customHeight="1">
      <c r="B41" s="9"/>
      <c r="AR41" s="9"/>
    </row>
    <row r="42" spans="2:52" ht="14.4" customHeight="1">
      <c r="B42" s="9"/>
      <c r="AR42" s="9"/>
    </row>
    <row r="43" spans="2:52" ht="14.4" customHeight="1">
      <c r="B43" s="9"/>
      <c r="AR43" s="9"/>
    </row>
    <row r="44" spans="2:52" ht="14.4" customHeight="1">
      <c r="B44" s="9"/>
      <c r="AR44" s="9"/>
    </row>
    <row r="45" spans="2:52" ht="14.4" customHeight="1">
      <c r="B45" s="9"/>
      <c r="AR45" s="9"/>
    </row>
    <row r="46" spans="2:52" ht="14.4" customHeight="1">
      <c r="B46" s="9"/>
      <c r="AR46" s="9"/>
    </row>
    <row r="47" spans="2:52" ht="14.4" customHeight="1">
      <c r="B47" s="9"/>
      <c r="AR47" s="9"/>
    </row>
    <row r="48" spans="2:52" ht="14.4" customHeight="1">
      <c r="B48" s="9"/>
      <c r="AR48" s="9"/>
    </row>
    <row r="49" spans="2:44" s="16" customFormat="1" ht="14.4" customHeight="1">
      <c r="B49" s="17"/>
      <c r="D49" s="29" t="s">
        <v>41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42</v>
      </c>
      <c r="AI49" s="30"/>
      <c r="AJ49" s="30"/>
      <c r="AK49" s="30"/>
      <c r="AL49" s="30"/>
      <c r="AM49" s="30"/>
      <c r="AN49" s="30"/>
      <c r="AO49" s="30"/>
      <c r="AR49" s="17"/>
    </row>
    <row r="50" spans="2:44">
      <c r="B50" s="9"/>
      <c r="AR50" s="9"/>
    </row>
    <row r="51" spans="2:44">
      <c r="B51" s="9"/>
      <c r="AR51" s="9"/>
    </row>
    <row r="52" spans="2:44">
      <c r="B52" s="9"/>
      <c r="AR52" s="9"/>
    </row>
    <row r="53" spans="2:44">
      <c r="B53" s="9"/>
      <c r="AR53" s="9"/>
    </row>
    <row r="54" spans="2:44">
      <c r="B54" s="9"/>
      <c r="AR54" s="9"/>
    </row>
    <row r="55" spans="2:44">
      <c r="B55" s="9"/>
      <c r="AR55" s="9"/>
    </row>
    <row r="56" spans="2:44">
      <c r="B56" s="9"/>
      <c r="AR56" s="9"/>
    </row>
    <row r="57" spans="2:44">
      <c r="B57" s="9"/>
      <c r="AR57" s="9"/>
    </row>
    <row r="58" spans="2:44">
      <c r="B58" s="9"/>
      <c r="AR58" s="9"/>
    </row>
    <row r="59" spans="2:44">
      <c r="B59" s="9"/>
      <c r="AR59" s="9"/>
    </row>
    <row r="60" spans="2:44" s="16" customFormat="1" ht="13.2">
      <c r="B60" s="17"/>
      <c r="D60" s="31" t="s">
        <v>43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1" t="s">
        <v>44</v>
      </c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31" t="s">
        <v>43</v>
      </c>
      <c r="AI60" s="19"/>
      <c r="AJ60" s="19"/>
      <c r="AK60" s="19"/>
      <c r="AL60" s="19"/>
      <c r="AM60" s="31" t="s">
        <v>44</v>
      </c>
      <c r="AN60" s="19"/>
      <c r="AO60" s="19"/>
      <c r="AR60" s="17"/>
    </row>
    <row r="61" spans="2:44">
      <c r="B61" s="9"/>
      <c r="AR61" s="9"/>
    </row>
    <row r="62" spans="2:44">
      <c r="B62" s="9"/>
      <c r="AR62" s="9"/>
    </row>
    <row r="63" spans="2:44">
      <c r="B63" s="9"/>
      <c r="AR63" s="9"/>
    </row>
    <row r="64" spans="2:44" s="16" customFormat="1" ht="13.2">
      <c r="B64" s="17"/>
      <c r="D64" s="29" t="s">
        <v>45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46</v>
      </c>
      <c r="AI64" s="30"/>
      <c r="AJ64" s="30"/>
      <c r="AK64" s="30"/>
      <c r="AL64" s="30"/>
      <c r="AM64" s="30"/>
      <c r="AN64" s="30"/>
      <c r="AO64" s="30"/>
      <c r="AR64" s="17"/>
    </row>
    <row r="65" spans="2:44">
      <c r="B65" s="9"/>
      <c r="AR65" s="9"/>
    </row>
    <row r="66" spans="2:44">
      <c r="B66" s="9"/>
      <c r="AR66" s="9"/>
    </row>
    <row r="67" spans="2:44">
      <c r="B67" s="9"/>
      <c r="AR67" s="9"/>
    </row>
    <row r="68" spans="2:44">
      <c r="B68" s="9"/>
      <c r="AR68" s="9"/>
    </row>
    <row r="69" spans="2:44">
      <c r="B69" s="9"/>
      <c r="AR69" s="9"/>
    </row>
    <row r="70" spans="2:44">
      <c r="B70" s="9"/>
      <c r="AR70" s="9"/>
    </row>
    <row r="71" spans="2:44">
      <c r="B71" s="9"/>
      <c r="AR71" s="9"/>
    </row>
    <row r="72" spans="2:44">
      <c r="B72" s="9"/>
      <c r="AR72" s="9"/>
    </row>
    <row r="73" spans="2:44">
      <c r="B73" s="9"/>
      <c r="AR73" s="9"/>
    </row>
    <row r="74" spans="2:44">
      <c r="B74" s="9"/>
      <c r="AR74" s="9"/>
    </row>
    <row r="75" spans="2:44" s="16" customFormat="1" ht="13.2">
      <c r="B75" s="17"/>
      <c r="D75" s="31" t="s">
        <v>43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1" t="s">
        <v>44</v>
      </c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31" t="s">
        <v>43</v>
      </c>
      <c r="AI75" s="19"/>
      <c r="AJ75" s="19"/>
      <c r="AK75" s="19"/>
      <c r="AL75" s="19"/>
      <c r="AM75" s="31" t="s">
        <v>44</v>
      </c>
      <c r="AN75" s="19"/>
      <c r="AO75" s="19"/>
      <c r="AR75" s="17"/>
    </row>
    <row r="76" spans="2:44" s="16" customFormat="1">
      <c r="B76" s="17"/>
      <c r="AR76" s="17"/>
    </row>
    <row r="77" spans="2:44" s="16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17"/>
    </row>
    <row r="81" spans="1:91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17"/>
    </row>
    <row r="82" spans="1:91" s="16" customFormat="1" ht="24.9" customHeight="1">
      <c r="B82" s="17"/>
      <c r="C82" s="10" t="s">
        <v>47</v>
      </c>
      <c r="AR82" s="17"/>
    </row>
    <row r="83" spans="1:91" s="16" customFormat="1" ht="6.9" customHeight="1">
      <c r="B83" s="17"/>
      <c r="AR83" s="17"/>
    </row>
    <row r="84" spans="1:91" s="36" customFormat="1" ht="12" customHeight="1">
      <c r="B84" s="37"/>
      <c r="C84" s="14" t="s">
        <v>10</v>
      </c>
      <c r="L84" s="36">
        <f>K5</f>
        <v>0</v>
      </c>
      <c r="AR84" s="37"/>
    </row>
    <row r="85" spans="1:91" s="38" customFormat="1" ht="36.9" customHeight="1">
      <c r="B85" s="39"/>
      <c r="C85" s="40" t="s">
        <v>11</v>
      </c>
      <c r="L85" s="173" t="str">
        <f>K6</f>
        <v>Novostavba prezentačno-degustačného objektu - Pivovar Urpiner Banská Bystrica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39"/>
    </row>
    <row r="86" spans="1:91" s="16" customFormat="1" ht="6.9" customHeight="1">
      <c r="B86" s="17"/>
      <c r="AR86" s="17"/>
    </row>
    <row r="87" spans="1:91" s="16" customFormat="1" ht="12" customHeight="1">
      <c r="B87" s="17"/>
      <c r="C87" s="14" t="s">
        <v>15</v>
      </c>
      <c r="L87" s="41" t="str">
        <f>IF(K8="","",K8)</f>
        <v>Banská Bystrica</v>
      </c>
      <c r="AI87" s="14" t="s">
        <v>17</v>
      </c>
      <c r="AM87" s="174" t="str">
        <f>IF(AN8= "","",AN8)</f>
        <v/>
      </c>
      <c r="AN87" s="174"/>
      <c r="AR87" s="17"/>
    </row>
    <row r="88" spans="1:91" s="16" customFormat="1" ht="6.9" customHeight="1">
      <c r="B88" s="17"/>
      <c r="AR88" s="17"/>
    </row>
    <row r="89" spans="1:91" s="16" customFormat="1" ht="15.15" customHeight="1">
      <c r="B89" s="17"/>
      <c r="C89" s="14" t="s">
        <v>18</v>
      </c>
      <c r="L89" s="36" t="str">
        <f>IF(E11= "","",E11)</f>
        <v>Banskobystrický pivovar, a.s. Banská Bystrica</v>
      </c>
      <c r="AI89" s="14" t="s">
        <v>23</v>
      </c>
      <c r="AM89" s="175" t="str">
        <f>IF(E17="","",E17)</f>
        <v xml:space="preserve"> </v>
      </c>
      <c r="AN89" s="175"/>
      <c r="AO89" s="175"/>
      <c r="AP89" s="175"/>
      <c r="AR89" s="17"/>
      <c r="AS89" s="176" t="s">
        <v>48</v>
      </c>
      <c r="AT89" s="176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6" customFormat="1" ht="15.15" customHeight="1">
      <c r="B90" s="17"/>
      <c r="C90" s="14" t="s">
        <v>22</v>
      </c>
      <c r="L90" s="36" t="str">
        <f>IF(E14="","",E14)</f>
        <v/>
      </c>
      <c r="AI90" s="14" t="s">
        <v>26</v>
      </c>
      <c r="AM90" s="175" t="str">
        <f>IF(E20="","",E20)</f>
        <v xml:space="preserve"> </v>
      </c>
      <c r="AN90" s="175"/>
      <c r="AO90" s="175"/>
      <c r="AP90" s="175"/>
      <c r="AR90" s="17"/>
      <c r="AS90" s="176"/>
      <c r="AT90" s="176"/>
      <c r="BD90" s="44"/>
    </row>
    <row r="91" spans="1:91" s="16" customFormat="1" ht="10.95" customHeight="1">
      <c r="B91" s="17"/>
      <c r="AR91" s="17"/>
      <c r="AS91" s="176"/>
      <c r="AT91" s="176"/>
      <c r="BD91" s="44"/>
    </row>
    <row r="92" spans="1:91" s="16" customFormat="1" ht="29.25" customHeight="1">
      <c r="B92" s="17"/>
      <c r="C92" s="177" t="s">
        <v>49</v>
      </c>
      <c r="D92" s="177"/>
      <c r="E92" s="177"/>
      <c r="F92" s="177"/>
      <c r="G92" s="177"/>
      <c r="H92" s="45"/>
      <c r="I92" s="178" t="s">
        <v>50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9" t="s">
        <v>51</v>
      </c>
      <c r="AH92" s="179"/>
      <c r="AI92" s="179"/>
      <c r="AJ92" s="179"/>
      <c r="AK92" s="179"/>
      <c r="AL92" s="179"/>
      <c r="AM92" s="179"/>
      <c r="AN92" s="180" t="s">
        <v>52</v>
      </c>
      <c r="AO92" s="180"/>
      <c r="AP92" s="180"/>
      <c r="AQ92" s="46" t="s">
        <v>53</v>
      </c>
      <c r="AR92" s="17"/>
      <c r="AS92" s="47" t="s">
        <v>54</v>
      </c>
      <c r="AT92" s="48" t="s">
        <v>55</v>
      </c>
      <c r="AU92" s="48" t="s">
        <v>56</v>
      </c>
      <c r="AV92" s="48" t="s">
        <v>57</v>
      </c>
      <c r="AW92" s="48" t="s">
        <v>58</v>
      </c>
      <c r="AX92" s="48" t="s">
        <v>59</v>
      </c>
      <c r="AY92" s="48" t="s">
        <v>60</v>
      </c>
      <c r="AZ92" s="48" t="s">
        <v>61</v>
      </c>
      <c r="BA92" s="48" t="s">
        <v>62</v>
      </c>
      <c r="BB92" s="48" t="s">
        <v>63</v>
      </c>
      <c r="BC92" s="48" t="s">
        <v>64</v>
      </c>
      <c r="BD92" s="49" t="s">
        <v>65</v>
      </c>
    </row>
    <row r="93" spans="1:91" s="16" customFormat="1" ht="10.95" customHeight="1">
      <c r="B93" s="17"/>
      <c r="AR93" s="17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1" customFormat="1" ht="32.4" customHeight="1">
      <c r="B94" s="52"/>
      <c r="C94" s="53" t="s">
        <v>66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81">
        <f>ROUND(SUM(AG95:AG103),2)</f>
        <v>0</v>
      </c>
      <c r="AH94" s="181"/>
      <c r="AI94" s="181"/>
      <c r="AJ94" s="181"/>
      <c r="AK94" s="181"/>
      <c r="AL94" s="181"/>
      <c r="AM94" s="181"/>
      <c r="AN94" s="182">
        <f t="shared" ref="AN94:AN103" si="0">SUM(AG94,AT94)</f>
        <v>0</v>
      </c>
      <c r="AO94" s="182"/>
      <c r="AP94" s="182"/>
      <c r="AQ94" s="56"/>
      <c r="AR94" s="52"/>
      <c r="AS94" s="57">
        <f>ROUND(SUM(AS95:AS103),2)</f>
        <v>0</v>
      </c>
      <c r="AT94" s="58">
        <f t="shared" ref="AT94:AT103" si="1">ROUND(SUM(AV94:AW94),2)</f>
        <v>0</v>
      </c>
      <c r="AU94" s="59">
        <f>ROUND(SUM(AU95:AU103),5)</f>
        <v>0</v>
      </c>
      <c r="AV94" s="58">
        <f>ROUND(AZ94*L29,2)</f>
        <v>0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>
        <f>ROUND(SUM(AZ95:AZ103),2)</f>
        <v>0</v>
      </c>
      <c r="BA94" s="58">
        <f>ROUND(SUM(BA95:BA103),2)</f>
        <v>0</v>
      </c>
      <c r="BB94" s="58">
        <f>ROUND(SUM(BB95:BB103),2)</f>
        <v>0</v>
      </c>
      <c r="BC94" s="58">
        <f>ROUND(SUM(BC95:BC103),2)</f>
        <v>0</v>
      </c>
      <c r="BD94" s="60">
        <f>ROUND(SUM(BD95:BD103),2)</f>
        <v>0</v>
      </c>
      <c r="BS94" s="61" t="s">
        <v>67</v>
      </c>
      <c r="BT94" s="61" t="s">
        <v>68</v>
      </c>
      <c r="BU94" s="62" t="s">
        <v>69</v>
      </c>
      <c r="BV94" s="61" t="s">
        <v>70</v>
      </c>
      <c r="BW94" s="61" t="s">
        <v>3</v>
      </c>
      <c r="BX94" s="61" t="s">
        <v>71</v>
      </c>
      <c r="CL94" s="61"/>
    </row>
    <row r="95" spans="1:91" s="72" customFormat="1" ht="16.5" customHeight="1">
      <c r="A95" s="63" t="s">
        <v>72</v>
      </c>
      <c r="B95" s="64"/>
      <c r="C95" s="65"/>
      <c r="D95" s="183" t="s">
        <v>73</v>
      </c>
      <c r="E95" s="183"/>
      <c r="F95" s="183"/>
      <c r="G95" s="183"/>
      <c r="H95" s="183"/>
      <c r="I95" s="66"/>
      <c r="J95" s="183" t="s">
        <v>74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4">
        <f>'029 - URPINER - odstránen...'!J30</f>
        <v>0</v>
      </c>
      <c r="AH95" s="184"/>
      <c r="AI95" s="184"/>
      <c r="AJ95" s="184"/>
      <c r="AK95" s="184"/>
      <c r="AL95" s="184"/>
      <c r="AM95" s="184"/>
      <c r="AN95" s="184">
        <f t="shared" si="0"/>
        <v>0</v>
      </c>
      <c r="AO95" s="184"/>
      <c r="AP95" s="184"/>
      <c r="AQ95" s="67" t="s">
        <v>75</v>
      </c>
      <c r="AR95" s="64"/>
      <c r="AS95" s="68">
        <v>0</v>
      </c>
      <c r="AT95" s="69">
        <f t="shared" si="1"/>
        <v>0</v>
      </c>
      <c r="AU95" s="70">
        <f>'029 - URPINER - odstránen...'!P121</f>
        <v>0</v>
      </c>
      <c r="AV95" s="69">
        <f>'029 - URPINER - odstránen...'!J33</f>
        <v>0</v>
      </c>
      <c r="AW95" s="69">
        <f>'029 - URPINER - odstránen...'!J34</f>
        <v>0</v>
      </c>
      <c r="AX95" s="69">
        <f>'029 - URPINER - odstránen...'!J35</f>
        <v>0</v>
      </c>
      <c r="AY95" s="69">
        <f>'029 - URPINER - odstránen...'!J36</f>
        <v>0</v>
      </c>
      <c r="AZ95" s="69">
        <f>'029 - URPINER - odstránen...'!F33</f>
        <v>0</v>
      </c>
      <c r="BA95" s="69">
        <f>'029 - URPINER - odstránen...'!F34</f>
        <v>0</v>
      </c>
      <c r="BB95" s="69">
        <f>'029 - URPINER - odstránen...'!F35</f>
        <v>0</v>
      </c>
      <c r="BC95" s="69">
        <f>'029 - URPINER - odstránen...'!F36</f>
        <v>0</v>
      </c>
      <c r="BD95" s="71">
        <f>'029 - URPINER - odstránen...'!F37</f>
        <v>0</v>
      </c>
      <c r="BT95" s="73" t="s">
        <v>76</v>
      </c>
      <c r="BV95" s="73" t="s">
        <v>70</v>
      </c>
      <c r="BW95" s="73" t="s">
        <v>77</v>
      </c>
      <c r="BX95" s="73" t="s">
        <v>3</v>
      </c>
      <c r="CL95" s="73"/>
      <c r="CM95" s="73" t="s">
        <v>68</v>
      </c>
    </row>
    <row r="96" spans="1:91" s="72" customFormat="1" ht="16.5" customHeight="1">
      <c r="A96" s="63" t="s">
        <v>72</v>
      </c>
      <c r="B96" s="64"/>
      <c r="C96" s="65"/>
      <c r="D96" s="183" t="s">
        <v>78</v>
      </c>
      <c r="E96" s="183"/>
      <c r="F96" s="183"/>
      <c r="G96" s="183"/>
      <c r="H96" s="183"/>
      <c r="I96" s="66"/>
      <c r="J96" s="183" t="s">
        <v>79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4">
        <f>'3 - ZDRAVOTECHNIKA'!J30</f>
        <v>0</v>
      </c>
      <c r="AH96" s="184"/>
      <c r="AI96" s="184"/>
      <c r="AJ96" s="184"/>
      <c r="AK96" s="184"/>
      <c r="AL96" s="184"/>
      <c r="AM96" s="184"/>
      <c r="AN96" s="184">
        <f t="shared" si="0"/>
        <v>0</v>
      </c>
      <c r="AO96" s="184"/>
      <c r="AP96" s="184"/>
      <c r="AQ96" s="67" t="s">
        <v>75</v>
      </c>
      <c r="AR96" s="64"/>
      <c r="AS96" s="68">
        <v>0</v>
      </c>
      <c r="AT96" s="69">
        <f t="shared" si="1"/>
        <v>0</v>
      </c>
      <c r="AU96" s="70">
        <f>'3 - ZDRAVOTECHNIKA'!P130</f>
        <v>0</v>
      </c>
      <c r="AV96" s="69">
        <f>'3 - ZDRAVOTECHNIKA'!J33</f>
        <v>0</v>
      </c>
      <c r="AW96" s="69">
        <f>'3 - ZDRAVOTECHNIKA'!J34</f>
        <v>0</v>
      </c>
      <c r="AX96" s="69">
        <f>'3 - ZDRAVOTECHNIKA'!J35</f>
        <v>0</v>
      </c>
      <c r="AY96" s="69">
        <f>'3 - ZDRAVOTECHNIKA'!J36</f>
        <v>0</v>
      </c>
      <c r="AZ96" s="69">
        <f>'3 - ZDRAVOTECHNIKA'!F33</f>
        <v>0</v>
      </c>
      <c r="BA96" s="69">
        <f>'3 - ZDRAVOTECHNIKA'!F34</f>
        <v>0</v>
      </c>
      <c r="BB96" s="69">
        <f>'3 - ZDRAVOTECHNIKA'!F35</f>
        <v>0</v>
      </c>
      <c r="BC96" s="69">
        <f>'3 - ZDRAVOTECHNIKA'!F36</f>
        <v>0</v>
      </c>
      <c r="BD96" s="71">
        <f>'3 - ZDRAVOTECHNIKA'!F37</f>
        <v>0</v>
      </c>
      <c r="BT96" s="73" t="s">
        <v>76</v>
      </c>
      <c r="BV96" s="73" t="s">
        <v>70</v>
      </c>
      <c r="BW96" s="73" t="s">
        <v>80</v>
      </c>
      <c r="BX96" s="73" t="s">
        <v>3</v>
      </c>
      <c r="CL96" s="73" t="s">
        <v>24</v>
      </c>
      <c r="CM96" s="73" t="s">
        <v>68</v>
      </c>
    </row>
    <row r="97" spans="1:91" s="72" customFormat="1" ht="16.5" customHeight="1">
      <c r="A97" s="63" t="s">
        <v>72</v>
      </c>
      <c r="B97" s="64"/>
      <c r="C97" s="65"/>
      <c r="D97" s="183" t="s">
        <v>81</v>
      </c>
      <c r="E97" s="183"/>
      <c r="F97" s="183"/>
      <c r="G97" s="183"/>
      <c r="H97" s="183"/>
      <c r="I97" s="66"/>
      <c r="J97" s="183" t="s">
        <v>82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4">
        <f>'4 - VV-UK_Gastanova'!J30</f>
        <v>0</v>
      </c>
      <c r="AH97" s="184"/>
      <c r="AI97" s="184"/>
      <c r="AJ97" s="184"/>
      <c r="AK97" s="184"/>
      <c r="AL97" s="184"/>
      <c r="AM97" s="184"/>
      <c r="AN97" s="184">
        <f t="shared" si="0"/>
        <v>0</v>
      </c>
      <c r="AO97" s="184"/>
      <c r="AP97" s="184"/>
      <c r="AQ97" s="67" t="s">
        <v>75</v>
      </c>
      <c r="AR97" s="64"/>
      <c r="AS97" s="68">
        <v>0</v>
      </c>
      <c r="AT97" s="69">
        <f t="shared" si="1"/>
        <v>0</v>
      </c>
      <c r="AU97" s="70">
        <f>'4 - VV-UK_Gastanova'!P126</f>
        <v>0</v>
      </c>
      <c r="AV97" s="69">
        <f>'4 - VV-UK_Gastanova'!J33</f>
        <v>0</v>
      </c>
      <c r="AW97" s="69">
        <f>'4 - VV-UK_Gastanova'!J34</f>
        <v>0</v>
      </c>
      <c r="AX97" s="69">
        <f>'4 - VV-UK_Gastanova'!J35</f>
        <v>0</v>
      </c>
      <c r="AY97" s="69">
        <f>'4 - VV-UK_Gastanova'!J36</f>
        <v>0</v>
      </c>
      <c r="AZ97" s="69">
        <f>'4 - VV-UK_Gastanova'!F33</f>
        <v>0</v>
      </c>
      <c r="BA97" s="69">
        <f>'4 - VV-UK_Gastanova'!F34</f>
        <v>0</v>
      </c>
      <c r="BB97" s="69">
        <f>'4 - VV-UK_Gastanova'!F35</f>
        <v>0</v>
      </c>
      <c r="BC97" s="69">
        <f>'4 - VV-UK_Gastanova'!F36</f>
        <v>0</v>
      </c>
      <c r="BD97" s="71">
        <f>'4 - VV-UK_Gastanova'!F37</f>
        <v>0</v>
      </c>
      <c r="BT97" s="73" t="s">
        <v>76</v>
      </c>
      <c r="BV97" s="73" t="s">
        <v>70</v>
      </c>
      <c r="BW97" s="73" t="s">
        <v>83</v>
      </c>
      <c r="BX97" s="73" t="s">
        <v>3</v>
      </c>
      <c r="CL97" s="73"/>
      <c r="CM97" s="73" t="s">
        <v>68</v>
      </c>
    </row>
    <row r="98" spans="1:91" s="72" customFormat="1" ht="16.5" customHeight="1">
      <c r="A98" s="63" t="s">
        <v>72</v>
      </c>
      <c r="B98" s="64"/>
      <c r="C98" s="65"/>
      <c r="D98" s="183" t="s">
        <v>84</v>
      </c>
      <c r="E98" s="183"/>
      <c r="F98" s="183"/>
      <c r="G98" s="183"/>
      <c r="H98" s="183"/>
      <c r="I98" s="66"/>
      <c r="J98" s="183" t="s">
        <v>85</v>
      </c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4">
        <f>'5 - Plynoinštalácia'!J30</f>
        <v>0</v>
      </c>
      <c r="AH98" s="184"/>
      <c r="AI98" s="184"/>
      <c r="AJ98" s="184"/>
      <c r="AK98" s="184"/>
      <c r="AL98" s="184"/>
      <c r="AM98" s="184"/>
      <c r="AN98" s="184">
        <f t="shared" si="0"/>
        <v>0</v>
      </c>
      <c r="AO98" s="184"/>
      <c r="AP98" s="184"/>
      <c r="AQ98" s="67" t="s">
        <v>75</v>
      </c>
      <c r="AR98" s="64"/>
      <c r="AS98" s="68">
        <v>0</v>
      </c>
      <c r="AT98" s="69">
        <f t="shared" si="1"/>
        <v>0</v>
      </c>
      <c r="AU98" s="70">
        <f>'5 - Plynoinštalácia'!P128</f>
        <v>0</v>
      </c>
      <c r="AV98" s="69">
        <f>'5 - Plynoinštalácia'!J33</f>
        <v>0</v>
      </c>
      <c r="AW98" s="69">
        <f>'5 - Plynoinštalácia'!J34</f>
        <v>0</v>
      </c>
      <c r="AX98" s="69">
        <f>'5 - Plynoinštalácia'!J35</f>
        <v>0</v>
      </c>
      <c r="AY98" s="69">
        <f>'5 - Plynoinštalácia'!J36</f>
        <v>0</v>
      </c>
      <c r="AZ98" s="69">
        <f>'5 - Plynoinštalácia'!F33</f>
        <v>0</v>
      </c>
      <c r="BA98" s="69">
        <f>'5 - Plynoinštalácia'!F34</f>
        <v>0</v>
      </c>
      <c r="BB98" s="69">
        <f>'5 - Plynoinštalácia'!F35</f>
        <v>0</v>
      </c>
      <c r="BC98" s="69">
        <f>'5 - Plynoinštalácia'!F36</f>
        <v>0</v>
      </c>
      <c r="BD98" s="71">
        <f>'5 - Plynoinštalácia'!F37</f>
        <v>0</v>
      </c>
      <c r="BT98" s="73" t="s">
        <v>76</v>
      </c>
      <c r="BV98" s="73" t="s">
        <v>70</v>
      </c>
      <c r="BW98" s="73" t="s">
        <v>86</v>
      </c>
      <c r="BX98" s="73" t="s">
        <v>3</v>
      </c>
      <c r="CL98" s="73"/>
      <c r="CM98" s="73" t="s">
        <v>68</v>
      </c>
    </row>
    <row r="99" spans="1:91" s="72" customFormat="1" ht="37.5" customHeight="1">
      <c r="A99" s="63" t="s">
        <v>72</v>
      </c>
      <c r="B99" s="64"/>
      <c r="C99" s="65"/>
      <c r="D99" s="183" t="s">
        <v>87</v>
      </c>
      <c r="E99" s="183"/>
      <c r="F99" s="183"/>
      <c r="G99" s="183"/>
      <c r="H99" s="183"/>
      <c r="I99" s="66"/>
      <c r="J99" s="183" t="s">
        <v>88</v>
      </c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4">
        <f>'6 - SO 201 Prezentačný ob...'!J30</f>
        <v>0</v>
      </c>
      <c r="AH99" s="184"/>
      <c r="AI99" s="184"/>
      <c r="AJ99" s="184"/>
      <c r="AK99" s="184"/>
      <c r="AL99" s="184"/>
      <c r="AM99" s="184"/>
      <c r="AN99" s="184">
        <f t="shared" si="0"/>
        <v>0</v>
      </c>
      <c r="AO99" s="184"/>
      <c r="AP99" s="184"/>
      <c r="AQ99" s="67" t="s">
        <v>75</v>
      </c>
      <c r="AR99" s="64"/>
      <c r="AS99" s="68">
        <v>0</v>
      </c>
      <c r="AT99" s="69">
        <f t="shared" si="1"/>
        <v>0</v>
      </c>
      <c r="AU99" s="70">
        <f>'6 - SO 201 Prezentačný ob...'!P121</f>
        <v>0</v>
      </c>
      <c r="AV99" s="69">
        <f>'6 - SO 201 Prezentačný ob...'!J33</f>
        <v>0</v>
      </c>
      <c r="AW99" s="69">
        <f>'6 - SO 201 Prezentačný ob...'!J34</f>
        <v>0</v>
      </c>
      <c r="AX99" s="69">
        <f>'6 - SO 201 Prezentačný ob...'!J35</f>
        <v>0</v>
      </c>
      <c r="AY99" s="69">
        <f>'6 - SO 201 Prezentačný ob...'!J36</f>
        <v>0</v>
      </c>
      <c r="AZ99" s="69">
        <f>'6 - SO 201 Prezentačný ob...'!F33</f>
        <v>0</v>
      </c>
      <c r="BA99" s="69">
        <f>'6 - SO 201 Prezentačný ob...'!F34</f>
        <v>0</v>
      </c>
      <c r="BB99" s="69">
        <f>'6 - SO 201 Prezentačný ob...'!F35</f>
        <v>0</v>
      </c>
      <c r="BC99" s="69">
        <f>'6 - SO 201 Prezentačný ob...'!F36</f>
        <v>0</v>
      </c>
      <c r="BD99" s="71">
        <f>'6 - SO 201 Prezentačný ob...'!F37</f>
        <v>0</v>
      </c>
      <c r="BT99" s="73" t="s">
        <v>76</v>
      </c>
      <c r="BV99" s="73" t="s">
        <v>70</v>
      </c>
      <c r="BW99" s="73" t="s">
        <v>89</v>
      </c>
      <c r="BX99" s="73" t="s">
        <v>3</v>
      </c>
      <c r="CL99" s="73"/>
      <c r="CM99" s="73" t="s">
        <v>68</v>
      </c>
    </row>
    <row r="100" spans="1:91" s="72" customFormat="1" ht="16.5" customHeight="1">
      <c r="A100" s="63" t="s">
        <v>72</v>
      </c>
      <c r="B100" s="64"/>
      <c r="C100" s="65"/>
      <c r="D100" s="183" t="s">
        <v>90</v>
      </c>
      <c r="E100" s="183"/>
      <c r="F100" s="183"/>
      <c r="G100" s="183"/>
      <c r="H100" s="183"/>
      <c r="I100" s="66"/>
      <c r="J100" s="183" t="s">
        <v>91</v>
      </c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4">
        <f>'7 - VZT'!J30</f>
        <v>0</v>
      </c>
      <c r="AH100" s="184"/>
      <c r="AI100" s="184"/>
      <c r="AJ100" s="184"/>
      <c r="AK100" s="184"/>
      <c r="AL100" s="184"/>
      <c r="AM100" s="184"/>
      <c r="AN100" s="184">
        <f t="shared" si="0"/>
        <v>0</v>
      </c>
      <c r="AO100" s="184"/>
      <c r="AP100" s="184"/>
      <c r="AQ100" s="67" t="s">
        <v>75</v>
      </c>
      <c r="AR100" s="64"/>
      <c r="AS100" s="68">
        <v>0</v>
      </c>
      <c r="AT100" s="69">
        <f t="shared" si="1"/>
        <v>0</v>
      </c>
      <c r="AU100" s="70">
        <f>'7 - VZT'!P154</f>
        <v>0</v>
      </c>
      <c r="AV100" s="69">
        <f>'7 - VZT'!J33</f>
        <v>0</v>
      </c>
      <c r="AW100" s="69">
        <f>'7 - VZT'!J34</f>
        <v>0</v>
      </c>
      <c r="AX100" s="69">
        <f>'7 - VZT'!J35</f>
        <v>0</v>
      </c>
      <c r="AY100" s="69">
        <f>'7 - VZT'!J36</f>
        <v>0</v>
      </c>
      <c r="AZ100" s="69">
        <f>'7 - VZT'!F33</f>
        <v>0</v>
      </c>
      <c r="BA100" s="69">
        <f>'7 - VZT'!F34</f>
        <v>0</v>
      </c>
      <c r="BB100" s="69">
        <f>'7 - VZT'!F35</f>
        <v>0</v>
      </c>
      <c r="BC100" s="69">
        <f>'7 - VZT'!F36</f>
        <v>0</v>
      </c>
      <c r="BD100" s="71">
        <f>'7 - VZT'!F37</f>
        <v>0</v>
      </c>
      <c r="BT100" s="73" t="s">
        <v>76</v>
      </c>
      <c r="BV100" s="73" t="s">
        <v>70</v>
      </c>
      <c r="BW100" s="73" t="s">
        <v>92</v>
      </c>
      <c r="BX100" s="73" t="s">
        <v>3</v>
      </c>
      <c r="CL100" s="73"/>
      <c r="CM100" s="73" t="s">
        <v>68</v>
      </c>
    </row>
    <row r="101" spans="1:91" s="72" customFormat="1" ht="16.5" customHeight="1">
      <c r="A101" s="63" t="s">
        <v>72</v>
      </c>
      <c r="B101" s="64"/>
      <c r="C101" s="65"/>
      <c r="D101" s="183" t="s">
        <v>93</v>
      </c>
      <c r="E101" s="183"/>
      <c r="F101" s="183"/>
      <c r="G101" s="183"/>
      <c r="H101" s="183"/>
      <c r="I101" s="66"/>
      <c r="J101" s="183" t="s">
        <v>94</v>
      </c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4">
        <f>'9 - Preložka NTL plynovodu'!J30</f>
        <v>0</v>
      </c>
      <c r="AH101" s="184"/>
      <c r="AI101" s="184"/>
      <c r="AJ101" s="184"/>
      <c r="AK101" s="184"/>
      <c r="AL101" s="184"/>
      <c r="AM101" s="184"/>
      <c r="AN101" s="184">
        <f t="shared" si="0"/>
        <v>0</v>
      </c>
      <c r="AO101" s="184"/>
      <c r="AP101" s="184"/>
      <c r="AQ101" s="67" t="s">
        <v>75</v>
      </c>
      <c r="AR101" s="64"/>
      <c r="AS101" s="68">
        <v>0</v>
      </c>
      <c r="AT101" s="69">
        <f t="shared" si="1"/>
        <v>0</v>
      </c>
      <c r="AU101" s="70">
        <f>'9 - Preložka NTL plynovodu'!P125</f>
        <v>0</v>
      </c>
      <c r="AV101" s="69">
        <f>'9 - Preložka NTL plynovodu'!J33</f>
        <v>0</v>
      </c>
      <c r="AW101" s="69">
        <f>'9 - Preložka NTL plynovodu'!J34</f>
        <v>0</v>
      </c>
      <c r="AX101" s="69">
        <f>'9 - Preložka NTL plynovodu'!J35</f>
        <v>0</v>
      </c>
      <c r="AY101" s="69">
        <f>'9 - Preložka NTL plynovodu'!J36</f>
        <v>0</v>
      </c>
      <c r="AZ101" s="69">
        <f>'9 - Preložka NTL plynovodu'!F33</f>
        <v>0</v>
      </c>
      <c r="BA101" s="69">
        <f>'9 - Preložka NTL plynovodu'!F34</f>
        <v>0</v>
      </c>
      <c r="BB101" s="69">
        <f>'9 - Preložka NTL plynovodu'!F35</f>
        <v>0</v>
      </c>
      <c r="BC101" s="69">
        <f>'9 - Preložka NTL plynovodu'!F36</f>
        <v>0</v>
      </c>
      <c r="BD101" s="71">
        <f>'9 - Preložka NTL plynovodu'!F37</f>
        <v>0</v>
      </c>
      <c r="BT101" s="73" t="s">
        <v>76</v>
      </c>
      <c r="BV101" s="73" t="s">
        <v>70</v>
      </c>
      <c r="BW101" s="73" t="s">
        <v>95</v>
      </c>
      <c r="BX101" s="73" t="s">
        <v>3</v>
      </c>
      <c r="CL101" s="73"/>
      <c r="CM101" s="73" t="s">
        <v>68</v>
      </c>
    </row>
    <row r="102" spans="1:91" s="72" customFormat="1" ht="37.5" customHeight="1">
      <c r="A102" s="63" t="s">
        <v>72</v>
      </c>
      <c r="B102" s="64"/>
      <c r="C102" s="65"/>
      <c r="D102" s="183" t="s">
        <v>96</v>
      </c>
      <c r="E102" s="183"/>
      <c r="F102" s="183"/>
      <c r="G102" s="183"/>
      <c r="H102" s="183"/>
      <c r="I102" s="66"/>
      <c r="J102" s="183" t="s">
        <v>12</v>
      </c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4">
        <f>'2 - Novostavba prezentačn...'!J30</f>
        <v>0</v>
      </c>
      <c r="AH102" s="184"/>
      <c r="AI102" s="184"/>
      <c r="AJ102" s="184"/>
      <c r="AK102" s="184"/>
      <c r="AL102" s="184"/>
      <c r="AM102" s="184"/>
      <c r="AN102" s="184">
        <f t="shared" si="0"/>
        <v>0</v>
      </c>
      <c r="AO102" s="184"/>
      <c r="AP102" s="184"/>
      <c r="AQ102" s="67" t="s">
        <v>75</v>
      </c>
      <c r="AR102" s="64"/>
      <c r="AS102" s="68">
        <v>0</v>
      </c>
      <c r="AT102" s="69">
        <f t="shared" si="1"/>
        <v>0</v>
      </c>
      <c r="AU102" s="70">
        <f>'2 - Novostavba prezentačn...'!P147</f>
        <v>0</v>
      </c>
      <c r="AV102" s="69">
        <f>'2 - Novostavba prezentačn...'!J33</f>
        <v>0</v>
      </c>
      <c r="AW102" s="69">
        <f>'2 - Novostavba prezentačn...'!J34</f>
        <v>0</v>
      </c>
      <c r="AX102" s="69">
        <f>'2 - Novostavba prezentačn...'!J35</f>
        <v>0</v>
      </c>
      <c r="AY102" s="69">
        <f>'2 - Novostavba prezentačn...'!J36</f>
        <v>0</v>
      </c>
      <c r="AZ102" s="69">
        <f>'2 - Novostavba prezentačn...'!F33</f>
        <v>0</v>
      </c>
      <c r="BA102" s="69">
        <f>'2 - Novostavba prezentačn...'!F34</f>
        <v>0</v>
      </c>
      <c r="BB102" s="69">
        <f>'2 - Novostavba prezentačn...'!F35</f>
        <v>0</v>
      </c>
      <c r="BC102" s="69">
        <f>'2 - Novostavba prezentačn...'!F36</f>
        <v>0</v>
      </c>
      <c r="BD102" s="71">
        <f>'2 - Novostavba prezentačn...'!F37</f>
        <v>0</v>
      </c>
      <c r="BT102" s="73" t="s">
        <v>76</v>
      </c>
      <c r="BV102" s="73" t="s">
        <v>70</v>
      </c>
      <c r="BW102" s="73" t="s">
        <v>97</v>
      </c>
      <c r="BX102" s="73" t="s">
        <v>3</v>
      </c>
      <c r="CL102" s="73" t="s">
        <v>24</v>
      </c>
      <c r="CM102" s="73" t="s">
        <v>68</v>
      </c>
    </row>
    <row r="103" spans="1:91" s="72" customFormat="1" ht="16.5" customHeight="1">
      <c r="A103" s="63" t="s">
        <v>72</v>
      </c>
      <c r="B103" s="64"/>
      <c r="C103" s="65"/>
      <c r="D103" s="183" t="s">
        <v>98</v>
      </c>
      <c r="E103" s="183"/>
      <c r="F103" s="183"/>
      <c r="G103" s="183"/>
      <c r="H103" s="183"/>
      <c r="I103" s="66"/>
      <c r="J103" s="183" t="s">
        <v>99</v>
      </c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4">
        <f>'Objekt0 - Preložka plynu'!J30</f>
        <v>0</v>
      </c>
      <c r="AH103" s="184"/>
      <c r="AI103" s="184"/>
      <c r="AJ103" s="184"/>
      <c r="AK103" s="184"/>
      <c r="AL103" s="184"/>
      <c r="AM103" s="184"/>
      <c r="AN103" s="184">
        <f t="shared" si="0"/>
        <v>0</v>
      </c>
      <c r="AO103" s="184"/>
      <c r="AP103" s="184"/>
      <c r="AQ103" s="67" t="s">
        <v>75</v>
      </c>
      <c r="AR103" s="64"/>
      <c r="AS103" s="74">
        <v>0</v>
      </c>
      <c r="AT103" s="75">
        <f t="shared" si="1"/>
        <v>0</v>
      </c>
      <c r="AU103" s="76">
        <f>'Objekt0 - Preložka plynu'!P129</f>
        <v>0</v>
      </c>
      <c r="AV103" s="75">
        <f>'Objekt0 - Preložka plynu'!J33</f>
        <v>0</v>
      </c>
      <c r="AW103" s="75">
        <f>'Objekt0 - Preložka plynu'!J34</f>
        <v>0</v>
      </c>
      <c r="AX103" s="75">
        <f>'Objekt0 - Preložka plynu'!J35</f>
        <v>0</v>
      </c>
      <c r="AY103" s="75">
        <f>'Objekt0 - Preložka plynu'!J36</f>
        <v>0</v>
      </c>
      <c r="AZ103" s="75">
        <f>'Objekt0 - Preložka plynu'!F33</f>
        <v>0</v>
      </c>
      <c r="BA103" s="75">
        <f>'Objekt0 - Preložka plynu'!F34</f>
        <v>0</v>
      </c>
      <c r="BB103" s="75">
        <f>'Objekt0 - Preložka plynu'!F35</f>
        <v>0</v>
      </c>
      <c r="BC103" s="75">
        <f>'Objekt0 - Preložka plynu'!F36</f>
        <v>0</v>
      </c>
      <c r="BD103" s="77">
        <f>'Objekt0 - Preložka plynu'!F37</f>
        <v>0</v>
      </c>
      <c r="BT103" s="73" t="s">
        <v>76</v>
      </c>
      <c r="BV103" s="73" t="s">
        <v>70</v>
      </c>
      <c r="BW103" s="73" t="s">
        <v>100</v>
      </c>
      <c r="BX103" s="73" t="s">
        <v>3</v>
      </c>
      <c r="CL103" s="73"/>
      <c r="CM103" s="73" t="s">
        <v>68</v>
      </c>
    </row>
    <row r="104" spans="1:91" s="16" customFormat="1" ht="30" customHeight="1">
      <c r="B104" s="17"/>
      <c r="AR104" s="17"/>
    </row>
    <row r="105" spans="1:91" s="16" customFormat="1" ht="6.9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17"/>
    </row>
  </sheetData>
  <mergeCells count="72">
    <mergeCell ref="D102:H102"/>
    <mergeCell ref="J102:AF102"/>
    <mergeCell ref="AG102:AM102"/>
    <mergeCell ref="AN102:AP102"/>
    <mergeCell ref="D103:H103"/>
    <mergeCell ref="J103:AF103"/>
    <mergeCell ref="AG103:AM103"/>
    <mergeCell ref="AN103:AP103"/>
    <mergeCell ref="D100:H100"/>
    <mergeCell ref="J100:AF100"/>
    <mergeCell ref="AG100:AM100"/>
    <mergeCell ref="AN100:AP100"/>
    <mergeCell ref="D101:H101"/>
    <mergeCell ref="J101:AF101"/>
    <mergeCell ref="AG101:AM101"/>
    <mergeCell ref="AN101:AP101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S89:AT91"/>
    <mergeCell ref="AM90:AP90"/>
    <mergeCell ref="C92:G92"/>
    <mergeCell ref="I92:AF92"/>
    <mergeCell ref="AG92:AM92"/>
    <mergeCell ref="AN92:AP92"/>
    <mergeCell ref="X35:AB35"/>
    <mergeCell ref="AK35:AO35"/>
    <mergeCell ref="L85:AJ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R2:BE2"/>
    <mergeCell ref="K5:AJ5"/>
    <mergeCell ref="K6:AJ6"/>
    <mergeCell ref="E23:AN23"/>
    <mergeCell ref="AK26:AO26"/>
  </mergeCells>
  <hyperlinks>
    <hyperlink ref="A95" location="'029 - URPINER - odstránen...'!C2" display="/" xr:uid="{00000000-0004-0000-0000-000000000000}"/>
    <hyperlink ref="A96" location="'3 - ZDRAVOTECHNIKA'!C2" display="/" xr:uid="{00000000-0004-0000-0000-000001000000}"/>
    <hyperlink ref="A97" location="'4 - VV-UK_Gastanova'!C2" display="/" xr:uid="{00000000-0004-0000-0000-000002000000}"/>
    <hyperlink ref="A98" location="'5 - Plynoinštalácia'!C2" display="/" xr:uid="{00000000-0004-0000-0000-000003000000}"/>
    <hyperlink ref="A99" location="'6 - SO 201 Prezentačný ob...'!C2" display="/" xr:uid="{00000000-0004-0000-0000-000004000000}"/>
    <hyperlink ref="A100" location="'7 - VZT'!C2" display="/" xr:uid="{00000000-0004-0000-0000-000005000000}"/>
    <hyperlink ref="A101" location="'9 - Preložka NTL plynovodu'!C2" display="/" xr:uid="{00000000-0004-0000-0000-000006000000}"/>
    <hyperlink ref="A102" location="'2 - Novostavba prezentačn...'!C2" display="/" xr:uid="{00000000-0004-0000-0000-000007000000}"/>
    <hyperlink ref="A103" location="'Objekt0 - Preložka plynu'!C2" display="/" xr:uid="{00000000-0004-0000-0000-000008000000}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77"/>
  <sheetViews>
    <sheetView showGridLines="0" tabSelected="1" topLeftCell="A79" zoomScaleNormal="100" workbookViewId="0">
      <selection activeCell="X24" sqref="X24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100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2607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24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 t="str">
        <f>IF('Rekapitulácia stavby'!AN10="","",'Rekapitulácia stavby'!AN10)</f>
        <v/>
      </c>
      <c r="L14" s="17"/>
    </row>
    <row r="15" spans="2:46" s="16" customFormat="1" ht="18" customHeight="1">
      <c r="B15" s="17"/>
      <c r="E15" s="4" t="str">
        <f>IF('Rekapitulácia stavby'!E11="","",'Rekapitulácia stavby'!E11)</f>
        <v>Banskobystrický pivovar, a.s. Banská Bystrica</v>
      </c>
      <c r="I15" s="14" t="s">
        <v>21</v>
      </c>
      <c r="J15" s="4" t="str">
        <f>IF('Rekapitulácia stavby'!AN11="","",'Rekapitulácia stavby'!AN11)</f>
        <v/>
      </c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>
        <f>'Rekapitulácia stavby'!AN13</f>
        <v>0</v>
      </c>
      <c r="L17" s="17"/>
    </row>
    <row r="18" spans="2:12" s="16" customFormat="1" ht="18" customHeight="1">
      <c r="B18" s="17"/>
      <c r="E18" s="162">
        <f>'Rekapitulácia stavby'!E14</f>
        <v>0</v>
      </c>
      <c r="F18" s="162"/>
      <c r="G18" s="162"/>
      <c r="H18" s="162"/>
      <c r="I18" s="14" t="s">
        <v>21</v>
      </c>
      <c r="J18" s="4">
        <f>'Rekapitulácia stavby'!AN14</f>
        <v>0</v>
      </c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ROUND(J129,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ROUND((SUM(BE129:BE176)),  2)</f>
        <v>0</v>
      </c>
      <c r="G33" s="84"/>
      <c r="H33" s="84"/>
      <c r="I33" s="85">
        <v>0.2</v>
      </c>
      <c r="J33" s="83">
        <f>ROUND(((SUM(BE129:BE176))*I33),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ROUND((SUM(BF129:BF176)),  2)</f>
        <v>0</v>
      </c>
      <c r="I34" s="87">
        <v>0.2</v>
      </c>
      <c r="J34" s="86">
        <f>ROUND(((SUM(BF129:BF176))*I34),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ROUND((SUM(BG129:BG176)),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ROUND((SUM(BH129:BH176)),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ROUND((SUM(BI129:BI176)),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Objekt0 - Preložka plynu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 xml:space="preserve"> 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>
        <f>IF(E18="","",E18)</f>
        <v>0</v>
      </c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J129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205</v>
      </c>
      <c r="E97" s="102"/>
      <c r="F97" s="102"/>
      <c r="G97" s="102"/>
      <c r="H97" s="102"/>
      <c r="I97" s="102"/>
      <c r="J97" s="103">
        <f>J130</f>
        <v>0</v>
      </c>
      <c r="L97" s="100"/>
    </row>
    <row r="98" spans="2:12" s="104" customFormat="1" ht="19.95" customHeight="1">
      <c r="B98" s="105"/>
      <c r="D98" s="106" t="s">
        <v>206</v>
      </c>
      <c r="E98" s="107"/>
      <c r="F98" s="107"/>
      <c r="G98" s="107"/>
      <c r="H98" s="107"/>
      <c r="I98" s="107"/>
      <c r="J98" s="108">
        <f>J131</f>
        <v>0</v>
      </c>
      <c r="L98" s="105"/>
    </row>
    <row r="99" spans="2:12" s="104" customFormat="1" ht="19.95" customHeight="1">
      <c r="B99" s="105"/>
      <c r="D99" s="106" t="s">
        <v>210</v>
      </c>
      <c r="E99" s="107"/>
      <c r="F99" s="107"/>
      <c r="G99" s="107"/>
      <c r="H99" s="107"/>
      <c r="I99" s="107"/>
      <c r="J99" s="108">
        <f>J143</f>
        <v>0</v>
      </c>
      <c r="L99" s="105"/>
    </row>
    <row r="100" spans="2:12" s="99" customFormat="1" ht="24.9" customHeight="1">
      <c r="B100" s="100"/>
      <c r="D100" s="101" t="s">
        <v>211</v>
      </c>
      <c r="E100" s="102"/>
      <c r="F100" s="102"/>
      <c r="G100" s="102"/>
      <c r="H100" s="102"/>
      <c r="I100" s="102"/>
      <c r="J100" s="103">
        <f>J145</f>
        <v>0</v>
      </c>
      <c r="L100" s="100"/>
    </row>
    <row r="101" spans="2:12" s="104" customFormat="1" ht="19.95" customHeight="1">
      <c r="B101" s="105"/>
      <c r="D101" s="106" t="s">
        <v>880</v>
      </c>
      <c r="E101" s="107"/>
      <c r="F101" s="107"/>
      <c r="G101" s="107"/>
      <c r="H101" s="107"/>
      <c r="I101" s="107"/>
      <c r="J101" s="108">
        <f>J146</f>
        <v>0</v>
      </c>
      <c r="L101" s="105"/>
    </row>
    <row r="102" spans="2:12" s="104" customFormat="1" ht="19.95" customHeight="1">
      <c r="B102" s="105"/>
      <c r="D102" s="106" t="s">
        <v>881</v>
      </c>
      <c r="E102" s="107"/>
      <c r="F102" s="107"/>
      <c r="G102" s="107"/>
      <c r="H102" s="107"/>
      <c r="I102" s="107"/>
      <c r="J102" s="108">
        <f>J147</f>
        <v>0</v>
      </c>
      <c r="L102" s="105"/>
    </row>
    <row r="103" spans="2:12" s="104" customFormat="1" ht="19.95" customHeight="1">
      <c r="B103" s="105"/>
      <c r="D103" s="106" t="s">
        <v>2608</v>
      </c>
      <c r="E103" s="107"/>
      <c r="F103" s="107"/>
      <c r="G103" s="107"/>
      <c r="H103" s="107"/>
      <c r="I103" s="107"/>
      <c r="J103" s="108">
        <f>J150</f>
        <v>0</v>
      </c>
      <c r="L103" s="105"/>
    </row>
    <row r="104" spans="2:12" s="104" customFormat="1" ht="19.95" customHeight="1">
      <c r="B104" s="105"/>
      <c r="D104" s="106" t="s">
        <v>882</v>
      </c>
      <c r="E104" s="107"/>
      <c r="F104" s="107"/>
      <c r="G104" s="107"/>
      <c r="H104" s="107"/>
      <c r="I104" s="107"/>
      <c r="J104" s="108">
        <f>J151</f>
        <v>0</v>
      </c>
      <c r="L104" s="105"/>
    </row>
    <row r="105" spans="2:12" s="104" customFormat="1" ht="19.95" customHeight="1">
      <c r="B105" s="105"/>
      <c r="D105" s="106" t="s">
        <v>2609</v>
      </c>
      <c r="E105" s="107"/>
      <c r="F105" s="107"/>
      <c r="G105" s="107"/>
      <c r="H105" s="107"/>
      <c r="I105" s="107"/>
      <c r="J105" s="108">
        <f>J154</f>
        <v>0</v>
      </c>
      <c r="L105" s="105"/>
    </row>
    <row r="106" spans="2:12" s="104" customFormat="1" ht="19.95" customHeight="1">
      <c r="B106" s="105"/>
      <c r="D106" s="106" t="s">
        <v>883</v>
      </c>
      <c r="E106" s="107"/>
      <c r="F106" s="107"/>
      <c r="G106" s="107"/>
      <c r="H106" s="107"/>
      <c r="I106" s="107"/>
      <c r="J106" s="108">
        <f>J155</f>
        <v>0</v>
      </c>
      <c r="L106" s="105"/>
    </row>
    <row r="107" spans="2:12" s="99" customFormat="1" ht="24.9" customHeight="1">
      <c r="B107" s="100"/>
      <c r="D107" s="101" t="s">
        <v>217</v>
      </c>
      <c r="E107" s="102"/>
      <c r="F107" s="102"/>
      <c r="G107" s="102"/>
      <c r="H107" s="102"/>
      <c r="I107" s="102"/>
      <c r="J107" s="103">
        <f>J157</f>
        <v>0</v>
      </c>
      <c r="L107" s="100"/>
    </row>
    <row r="108" spans="2:12" s="104" customFormat="1" ht="19.95" customHeight="1">
      <c r="B108" s="105"/>
      <c r="D108" s="106" t="s">
        <v>218</v>
      </c>
      <c r="E108" s="107"/>
      <c r="F108" s="107"/>
      <c r="G108" s="107"/>
      <c r="H108" s="107"/>
      <c r="I108" s="107"/>
      <c r="J108" s="108">
        <f>J158</f>
        <v>0</v>
      </c>
      <c r="L108" s="105"/>
    </row>
    <row r="109" spans="2:12" s="104" customFormat="1" ht="19.95" customHeight="1">
      <c r="B109" s="105"/>
      <c r="D109" s="106" t="s">
        <v>2610</v>
      </c>
      <c r="E109" s="107"/>
      <c r="F109" s="107"/>
      <c r="G109" s="107"/>
      <c r="H109" s="107"/>
      <c r="I109" s="107"/>
      <c r="J109" s="108">
        <f>J174</f>
        <v>0</v>
      </c>
      <c r="L109" s="105"/>
    </row>
    <row r="110" spans="2:12" s="16" customFormat="1" ht="21.9" customHeight="1">
      <c r="B110" s="17"/>
      <c r="L110" s="17"/>
    </row>
    <row r="111" spans="2:12" s="16" customFormat="1" ht="6.9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17"/>
    </row>
    <row r="115" spans="2:20" s="16" customFormat="1" ht="6.9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17"/>
    </row>
    <row r="116" spans="2:20" s="16" customFormat="1" ht="24.9" customHeight="1">
      <c r="B116" s="17"/>
      <c r="C116" s="10" t="s">
        <v>114</v>
      </c>
      <c r="L116" s="17"/>
    </row>
    <row r="117" spans="2:20" s="16" customFormat="1" ht="6.9" customHeight="1">
      <c r="B117" s="17"/>
      <c r="L117" s="17"/>
    </row>
    <row r="118" spans="2:20" s="16" customFormat="1" ht="12" customHeight="1">
      <c r="B118" s="17"/>
      <c r="C118" s="14" t="s">
        <v>11</v>
      </c>
      <c r="L118" s="17"/>
    </row>
    <row r="119" spans="2:20" s="16" customFormat="1" ht="26.25" customHeight="1">
      <c r="B119" s="17"/>
      <c r="E119" s="185" t="str">
        <f>E7</f>
        <v>Novostavba prezentačno-degustačného objektu - Pivovar Urpiner Banská Bystrica</v>
      </c>
      <c r="F119" s="185"/>
      <c r="G119" s="185"/>
      <c r="H119" s="185"/>
      <c r="L119" s="17"/>
    </row>
    <row r="120" spans="2:20" s="16" customFormat="1" ht="12" customHeight="1">
      <c r="B120" s="17"/>
      <c r="C120" s="14" t="s">
        <v>102</v>
      </c>
      <c r="L120" s="17"/>
    </row>
    <row r="121" spans="2:20" s="16" customFormat="1" ht="16.5" customHeight="1">
      <c r="B121" s="17"/>
      <c r="E121" s="173" t="str">
        <f>E9</f>
        <v>Objekt0 - Preložka plynu</v>
      </c>
      <c r="F121" s="173"/>
      <c r="G121" s="173"/>
      <c r="H121" s="173"/>
      <c r="L121" s="17"/>
    </row>
    <row r="122" spans="2:20" s="16" customFormat="1" ht="6.9" customHeight="1">
      <c r="B122" s="17"/>
      <c r="L122" s="17"/>
    </row>
    <row r="123" spans="2:20" s="16" customFormat="1" ht="12" customHeight="1">
      <c r="B123" s="17"/>
      <c r="C123" s="14" t="s">
        <v>15</v>
      </c>
      <c r="F123" s="4" t="str">
        <f>F12</f>
        <v xml:space="preserve"> </v>
      </c>
      <c r="I123" s="14" t="s">
        <v>17</v>
      </c>
      <c r="J123" s="1">
        <f>IF(J12="","",J12)</f>
        <v>0</v>
      </c>
      <c r="L123" s="17"/>
    </row>
    <row r="124" spans="2:20" s="16" customFormat="1" ht="6.9" customHeight="1">
      <c r="B124" s="17"/>
      <c r="L124" s="17"/>
    </row>
    <row r="125" spans="2:20" s="16" customFormat="1" ht="15.15" customHeight="1">
      <c r="B125" s="17"/>
      <c r="C125" s="14" t="s">
        <v>18</v>
      </c>
      <c r="F125" s="4" t="str">
        <f>E15</f>
        <v>Banskobystrický pivovar, a.s. Banská Bystrica</v>
      </c>
      <c r="I125" s="14" t="s">
        <v>23</v>
      </c>
      <c r="J125" s="3" t="str">
        <f>E21</f>
        <v xml:space="preserve"> </v>
      </c>
      <c r="L125" s="17"/>
    </row>
    <row r="126" spans="2:20" s="16" customFormat="1" ht="15.15" customHeight="1">
      <c r="B126" s="17"/>
      <c r="C126" s="14" t="s">
        <v>22</v>
      </c>
      <c r="F126" s="4">
        <f>IF(E18="","",E18)</f>
        <v>0</v>
      </c>
      <c r="I126" s="14" t="s">
        <v>26</v>
      </c>
      <c r="J126" s="3" t="str">
        <f>E24</f>
        <v xml:space="preserve"> </v>
      </c>
      <c r="L126" s="17"/>
    </row>
    <row r="127" spans="2:20" s="16" customFormat="1" ht="10.35" customHeight="1">
      <c r="B127" s="17"/>
      <c r="L127" s="17"/>
    </row>
    <row r="128" spans="2:20" s="109" customFormat="1" ht="29.25" customHeight="1">
      <c r="B128" s="110"/>
      <c r="C128" s="111" t="s">
        <v>115</v>
      </c>
      <c r="D128" s="112" t="s">
        <v>53</v>
      </c>
      <c r="E128" s="112" t="s">
        <v>49</v>
      </c>
      <c r="F128" s="112" t="s">
        <v>50</v>
      </c>
      <c r="G128" s="112" t="s">
        <v>116</v>
      </c>
      <c r="H128" s="112" t="s">
        <v>117</v>
      </c>
      <c r="I128" s="112" t="s">
        <v>118</v>
      </c>
      <c r="J128" s="113" t="s">
        <v>106</v>
      </c>
      <c r="K128" s="114" t="s">
        <v>119</v>
      </c>
      <c r="L128" s="110"/>
      <c r="M128" s="47"/>
      <c r="N128" s="48" t="s">
        <v>32</v>
      </c>
      <c r="O128" s="48" t="s">
        <v>120</v>
      </c>
      <c r="P128" s="48" t="s">
        <v>121</v>
      </c>
      <c r="Q128" s="48" t="s">
        <v>122</v>
      </c>
      <c r="R128" s="48" t="s">
        <v>123</v>
      </c>
      <c r="S128" s="48" t="s">
        <v>124</v>
      </c>
      <c r="T128" s="49" t="s">
        <v>125</v>
      </c>
    </row>
    <row r="129" spans="2:65" s="16" customFormat="1" ht="22.95" customHeight="1">
      <c r="B129" s="17"/>
      <c r="C129" s="53" t="s">
        <v>107</v>
      </c>
      <c r="J129" s="115">
        <f>BK129</f>
        <v>0</v>
      </c>
      <c r="L129" s="17"/>
      <c r="M129" s="50"/>
      <c r="N129" s="42"/>
      <c r="O129" s="42"/>
      <c r="P129" s="116">
        <f>P130+P145+P157</f>
        <v>0</v>
      </c>
      <c r="Q129" s="42"/>
      <c r="R129" s="116">
        <f>R130+R145+R157</f>
        <v>0</v>
      </c>
      <c r="S129" s="42"/>
      <c r="T129" s="117">
        <f>T130+T145+T157</f>
        <v>0</v>
      </c>
      <c r="AT129" s="6" t="s">
        <v>67</v>
      </c>
      <c r="AU129" s="6" t="s">
        <v>108</v>
      </c>
      <c r="BK129" s="118">
        <f>BK130+BK145+BK157</f>
        <v>0</v>
      </c>
    </row>
    <row r="130" spans="2:65" s="119" customFormat="1" ht="25.95" customHeight="1">
      <c r="B130" s="120"/>
      <c r="D130" s="121" t="s">
        <v>67</v>
      </c>
      <c r="E130" s="122" t="s">
        <v>219</v>
      </c>
      <c r="F130" s="122" t="s">
        <v>220</v>
      </c>
      <c r="J130" s="123">
        <f>BK130</f>
        <v>0</v>
      </c>
      <c r="L130" s="120"/>
      <c r="M130" s="124"/>
      <c r="P130" s="125">
        <f>P131+P143</f>
        <v>0</v>
      </c>
      <c r="R130" s="125">
        <f>R131+R143</f>
        <v>0</v>
      </c>
      <c r="T130" s="126">
        <f>T131+T143</f>
        <v>0</v>
      </c>
      <c r="AR130" s="121" t="s">
        <v>76</v>
      </c>
      <c r="AT130" s="127" t="s">
        <v>67</v>
      </c>
      <c r="AU130" s="127" t="s">
        <v>68</v>
      </c>
      <c r="AY130" s="121" t="s">
        <v>128</v>
      </c>
      <c r="BK130" s="128">
        <f>BK131+BK143</f>
        <v>0</v>
      </c>
    </row>
    <row r="131" spans="2:65" s="119" customFormat="1" ht="22.95" customHeight="1">
      <c r="B131" s="120"/>
      <c r="D131" s="121" t="s">
        <v>67</v>
      </c>
      <c r="E131" s="129" t="s">
        <v>76</v>
      </c>
      <c r="F131" s="129" t="s">
        <v>221</v>
      </c>
      <c r="J131" s="130">
        <f>BK131</f>
        <v>0</v>
      </c>
      <c r="L131" s="120"/>
      <c r="M131" s="124"/>
      <c r="P131" s="125">
        <f>SUM(P132:P142)</f>
        <v>0</v>
      </c>
      <c r="R131" s="125">
        <f>SUM(R132:R142)</f>
        <v>0</v>
      </c>
      <c r="T131" s="126">
        <f>SUM(T132:T142)</f>
        <v>0</v>
      </c>
      <c r="AR131" s="121" t="s">
        <v>76</v>
      </c>
      <c r="AT131" s="127" t="s">
        <v>67</v>
      </c>
      <c r="AU131" s="127" t="s">
        <v>76</v>
      </c>
      <c r="AY131" s="121" t="s">
        <v>128</v>
      </c>
      <c r="BK131" s="128">
        <f>SUM(BK132:BK142)</f>
        <v>0</v>
      </c>
    </row>
    <row r="132" spans="2:65" s="16" customFormat="1" ht="24.15" customHeight="1">
      <c r="B132" s="131"/>
      <c r="C132" s="132" t="s">
        <v>76</v>
      </c>
      <c r="D132" s="132" t="s">
        <v>130</v>
      </c>
      <c r="E132" s="133" t="s">
        <v>2611</v>
      </c>
      <c r="F132" s="134" t="s">
        <v>2612</v>
      </c>
      <c r="G132" s="135" t="s">
        <v>136</v>
      </c>
      <c r="H132" s="136">
        <v>18.239999999999998</v>
      </c>
      <c r="I132" s="137"/>
      <c r="J132" s="137">
        <f t="shared" ref="J132:J142" si="0">ROUND(I132*H132,2)</f>
        <v>0</v>
      </c>
      <c r="K132" s="138"/>
      <c r="L132" s="17"/>
      <c r="M132" s="139"/>
      <c r="N132" s="140" t="s">
        <v>34</v>
      </c>
      <c r="O132" s="141">
        <v>0</v>
      </c>
      <c r="P132" s="141">
        <f t="shared" ref="P132:P142" si="1">O132*H132</f>
        <v>0</v>
      </c>
      <c r="Q132" s="141">
        <v>0</v>
      </c>
      <c r="R132" s="141">
        <f t="shared" ref="R132:R142" si="2">Q132*H132</f>
        <v>0</v>
      </c>
      <c r="S132" s="141">
        <v>0</v>
      </c>
      <c r="T132" s="142">
        <f t="shared" ref="T132:T142" si="3">S132*H132</f>
        <v>0</v>
      </c>
      <c r="AR132" s="143" t="s">
        <v>81</v>
      </c>
      <c r="AT132" s="143" t="s">
        <v>130</v>
      </c>
      <c r="AU132" s="143" t="s">
        <v>96</v>
      </c>
      <c r="AY132" s="6" t="s">
        <v>128</v>
      </c>
      <c r="BE132" s="144">
        <f t="shared" ref="BE132:BE142" si="4">IF(N132="základná",J132,0)</f>
        <v>0</v>
      </c>
      <c r="BF132" s="144">
        <f t="shared" ref="BF132:BF142" si="5">IF(N132="znížená",J132,0)</f>
        <v>0</v>
      </c>
      <c r="BG132" s="144">
        <f t="shared" ref="BG132:BG142" si="6">IF(N132="zákl. prenesená",J132,0)</f>
        <v>0</v>
      </c>
      <c r="BH132" s="144">
        <f t="shared" ref="BH132:BH142" si="7">IF(N132="zníž. prenesená",J132,0)</f>
        <v>0</v>
      </c>
      <c r="BI132" s="144">
        <f t="shared" ref="BI132:BI142" si="8">IF(N132="nulová",J132,0)</f>
        <v>0</v>
      </c>
      <c r="BJ132" s="6" t="s">
        <v>96</v>
      </c>
      <c r="BK132" s="144">
        <f t="shared" ref="BK132:BK142" si="9">ROUND(I132*H132,2)</f>
        <v>0</v>
      </c>
      <c r="BL132" s="6" t="s">
        <v>81</v>
      </c>
      <c r="BM132" s="143" t="s">
        <v>96</v>
      </c>
    </row>
    <row r="133" spans="2:65" s="16" customFormat="1" ht="24.15" customHeight="1">
      <c r="B133" s="131"/>
      <c r="C133" s="132" t="s">
        <v>96</v>
      </c>
      <c r="D133" s="132" t="s">
        <v>130</v>
      </c>
      <c r="E133" s="133" t="s">
        <v>2613</v>
      </c>
      <c r="F133" s="134" t="s">
        <v>2614</v>
      </c>
      <c r="G133" s="135" t="s">
        <v>136</v>
      </c>
      <c r="H133" s="136">
        <v>18.239999999999998</v>
      </c>
      <c r="I133" s="137"/>
      <c r="J133" s="137">
        <f t="shared" si="0"/>
        <v>0</v>
      </c>
      <c r="K133" s="138"/>
      <c r="L133" s="17"/>
      <c r="M133" s="139"/>
      <c r="N133" s="140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81</v>
      </c>
      <c r="AT133" s="143" t="s">
        <v>130</v>
      </c>
      <c r="AU133" s="143" t="s">
        <v>96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81</v>
      </c>
    </row>
    <row r="134" spans="2:65" s="16" customFormat="1" ht="24.15" customHeight="1">
      <c r="B134" s="131"/>
      <c r="C134" s="132" t="s">
        <v>78</v>
      </c>
      <c r="D134" s="132" t="s">
        <v>130</v>
      </c>
      <c r="E134" s="133" t="s">
        <v>2615</v>
      </c>
      <c r="F134" s="134" t="s">
        <v>2204</v>
      </c>
      <c r="G134" s="135" t="s">
        <v>136</v>
      </c>
      <c r="H134" s="136">
        <v>18.239999999999998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87</v>
      </c>
    </row>
    <row r="135" spans="2:65" s="16" customFormat="1" ht="24.15" customHeight="1">
      <c r="B135" s="131"/>
      <c r="C135" s="132" t="s">
        <v>81</v>
      </c>
      <c r="D135" s="132" t="s">
        <v>130</v>
      </c>
      <c r="E135" s="133" t="s">
        <v>2616</v>
      </c>
      <c r="F135" s="134" t="s">
        <v>2617</v>
      </c>
      <c r="G135" s="135" t="s">
        <v>133</v>
      </c>
      <c r="H135" s="136">
        <v>5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81</v>
      </c>
      <c r="AT135" s="143" t="s">
        <v>130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141</v>
      </c>
    </row>
    <row r="136" spans="2:65" s="16" customFormat="1" ht="21.75" customHeight="1">
      <c r="B136" s="131"/>
      <c r="C136" s="132" t="s">
        <v>84</v>
      </c>
      <c r="D136" s="132" t="s">
        <v>130</v>
      </c>
      <c r="E136" s="133" t="s">
        <v>2618</v>
      </c>
      <c r="F136" s="134" t="s">
        <v>888</v>
      </c>
      <c r="G136" s="135" t="s">
        <v>133</v>
      </c>
      <c r="H136" s="136">
        <v>17.32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144</v>
      </c>
    </row>
    <row r="137" spans="2:65" s="16" customFormat="1" ht="21.75" customHeight="1">
      <c r="B137" s="131"/>
      <c r="C137" s="132" t="s">
        <v>87</v>
      </c>
      <c r="D137" s="132" t="s">
        <v>130</v>
      </c>
      <c r="E137" s="133" t="s">
        <v>2619</v>
      </c>
      <c r="F137" s="134" t="s">
        <v>890</v>
      </c>
      <c r="G137" s="135" t="s">
        <v>133</v>
      </c>
      <c r="H137" s="136">
        <v>8.66</v>
      </c>
      <c r="I137" s="137"/>
      <c r="J137" s="137">
        <f t="shared" si="0"/>
        <v>0</v>
      </c>
      <c r="K137" s="138"/>
      <c r="L137" s="17"/>
      <c r="M137" s="139"/>
      <c r="N137" s="140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81</v>
      </c>
      <c r="AT137" s="143" t="s">
        <v>130</v>
      </c>
      <c r="AU137" s="143" t="s">
        <v>96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149</v>
      </c>
    </row>
    <row r="138" spans="2:65" s="16" customFormat="1" ht="24.15" customHeight="1">
      <c r="B138" s="131"/>
      <c r="C138" s="132" t="s">
        <v>90</v>
      </c>
      <c r="D138" s="132" t="s">
        <v>130</v>
      </c>
      <c r="E138" s="133" t="s">
        <v>2620</v>
      </c>
      <c r="F138" s="134" t="s">
        <v>244</v>
      </c>
      <c r="G138" s="135" t="s">
        <v>133</v>
      </c>
      <c r="H138" s="136">
        <v>8.66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145</v>
      </c>
    </row>
    <row r="139" spans="2:65" s="16" customFormat="1" ht="21.75" customHeight="1">
      <c r="B139" s="131"/>
      <c r="C139" s="132" t="s">
        <v>141</v>
      </c>
      <c r="D139" s="132" t="s">
        <v>130</v>
      </c>
      <c r="E139" s="133" t="s">
        <v>2621</v>
      </c>
      <c r="F139" s="134" t="s">
        <v>892</v>
      </c>
      <c r="G139" s="135" t="s">
        <v>133</v>
      </c>
      <c r="H139" s="136">
        <v>4.5599999999999996</v>
      </c>
      <c r="I139" s="137"/>
      <c r="J139" s="137">
        <f t="shared" si="0"/>
        <v>0</v>
      </c>
      <c r="K139" s="138"/>
      <c r="L139" s="17"/>
      <c r="M139" s="139"/>
      <c r="N139" s="140" t="s">
        <v>34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81</v>
      </c>
      <c r="AT139" s="143" t="s">
        <v>130</v>
      </c>
      <c r="AU139" s="143" t="s">
        <v>96</v>
      </c>
      <c r="AY139" s="6" t="s">
        <v>128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6" t="s">
        <v>96</v>
      </c>
      <c r="BK139" s="144">
        <f t="shared" si="9"/>
        <v>0</v>
      </c>
      <c r="BL139" s="6" t="s">
        <v>81</v>
      </c>
      <c r="BM139" s="143" t="s">
        <v>157</v>
      </c>
    </row>
    <row r="140" spans="2:65" s="16" customFormat="1" ht="24.15" customHeight="1">
      <c r="B140" s="131"/>
      <c r="C140" s="132" t="s">
        <v>93</v>
      </c>
      <c r="D140" s="132" t="s">
        <v>130</v>
      </c>
      <c r="E140" s="133" t="s">
        <v>2622</v>
      </c>
      <c r="F140" s="134" t="s">
        <v>894</v>
      </c>
      <c r="G140" s="135" t="s">
        <v>133</v>
      </c>
      <c r="H140" s="136">
        <v>12.76</v>
      </c>
      <c r="I140" s="137"/>
      <c r="J140" s="137">
        <f t="shared" si="0"/>
        <v>0</v>
      </c>
      <c r="K140" s="138"/>
      <c r="L140" s="17"/>
      <c r="M140" s="139"/>
      <c r="N140" s="140" t="s">
        <v>34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81</v>
      </c>
      <c r="AT140" s="143" t="s">
        <v>130</v>
      </c>
      <c r="AU140" s="143" t="s">
        <v>96</v>
      </c>
      <c r="AY140" s="6" t="s">
        <v>128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6" t="s">
        <v>96</v>
      </c>
      <c r="BK140" s="144">
        <f t="shared" si="9"/>
        <v>0</v>
      </c>
      <c r="BL140" s="6" t="s">
        <v>81</v>
      </c>
      <c r="BM140" s="143" t="s">
        <v>160</v>
      </c>
    </row>
    <row r="141" spans="2:65" s="16" customFormat="1" ht="16.5" customHeight="1">
      <c r="B141" s="131"/>
      <c r="C141" s="132" t="s">
        <v>144</v>
      </c>
      <c r="D141" s="132" t="s">
        <v>130</v>
      </c>
      <c r="E141" s="133" t="s">
        <v>2623</v>
      </c>
      <c r="F141" s="134" t="s">
        <v>256</v>
      </c>
      <c r="G141" s="135" t="s">
        <v>133</v>
      </c>
      <c r="H141" s="136">
        <v>4.5599999999999996</v>
      </c>
      <c r="I141" s="137"/>
      <c r="J141" s="137">
        <f t="shared" si="0"/>
        <v>0</v>
      </c>
      <c r="K141" s="138"/>
      <c r="L141" s="17"/>
      <c r="M141" s="139"/>
      <c r="N141" s="140" t="s">
        <v>34</v>
      </c>
      <c r="O141" s="141">
        <v>0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81</v>
      </c>
      <c r="AT141" s="143" t="s">
        <v>130</v>
      </c>
      <c r="AU141" s="143" t="s">
        <v>96</v>
      </c>
      <c r="AY141" s="6" t="s">
        <v>128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6" t="s">
        <v>96</v>
      </c>
      <c r="BK141" s="144">
        <f t="shared" si="9"/>
        <v>0</v>
      </c>
      <c r="BL141" s="6" t="s">
        <v>81</v>
      </c>
      <c r="BM141" s="143" t="s">
        <v>6</v>
      </c>
    </row>
    <row r="142" spans="2:65" s="16" customFormat="1" ht="16.5" customHeight="1">
      <c r="B142" s="131"/>
      <c r="C142" s="132" t="s">
        <v>177</v>
      </c>
      <c r="D142" s="132" t="s">
        <v>130</v>
      </c>
      <c r="E142" s="133" t="s">
        <v>2624</v>
      </c>
      <c r="F142" s="134" t="s">
        <v>261</v>
      </c>
      <c r="G142" s="135" t="s">
        <v>133</v>
      </c>
      <c r="H142" s="136">
        <v>4.5599999999999996</v>
      </c>
      <c r="I142" s="137"/>
      <c r="J142" s="137">
        <f t="shared" si="0"/>
        <v>0</v>
      </c>
      <c r="K142" s="138"/>
      <c r="L142" s="17"/>
      <c r="M142" s="139"/>
      <c r="N142" s="140" t="s">
        <v>34</v>
      </c>
      <c r="O142" s="141">
        <v>0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81</v>
      </c>
      <c r="AT142" s="143" t="s">
        <v>130</v>
      </c>
      <c r="AU142" s="143" t="s">
        <v>96</v>
      </c>
      <c r="AY142" s="6" t="s">
        <v>128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6" t="s">
        <v>96</v>
      </c>
      <c r="BK142" s="144">
        <f t="shared" si="9"/>
        <v>0</v>
      </c>
      <c r="BL142" s="6" t="s">
        <v>81</v>
      </c>
      <c r="BM142" s="143" t="s">
        <v>166</v>
      </c>
    </row>
    <row r="143" spans="2:65" s="119" customFormat="1" ht="22.95" customHeight="1">
      <c r="B143" s="120"/>
      <c r="D143" s="121" t="s">
        <v>67</v>
      </c>
      <c r="E143" s="129" t="s">
        <v>93</v>
      </c>
      <c r="F143" s="129" t="s">
        <v>313</v>
      </c>
      <c r="J143" s="130">
        <f>BK143</f>
        <v>0</v>
      </c>
      <c r="L143" s="120"/>
      <c r="M143" s="124"/>
      <c r="P143" s="125">
        <f>P144</f>
        <v>0</v>
      </c>
      <c r="R143" s="125">
        <f>R144</f>
        <v>0</v>
      </c>
      <c r="T143" s="126">
        <f>T144</f>
        <v>0</v>
      </c>
      <c r="AR143" s="121" t="s">
        <v>76</v>
      </c>
      <c r="AT143" s="127" t="s">
        <v>67</v>
      </c>
      <c r="AU143" s="127" t="s">
        <v>76</v>
      </c>
      <c r="AY143" s="121" t="s">
        <v>128</v>
      </c>
      <c r="BK143" s="128">
        <f>BK144</f>
        <v>0</v>
      </c>
    </row>
    <row r="144" spans="2:65" s="16" customFormat="1" ht="24.15" customHeight="1">
      <c r="B144" s="131"/>
      <c r="C144" s="132" t="s">
        <v>149</v>
      </c>
      <c r="D144" s="132" t="s">
        <v>130</v>
      </c>
      <c r="E144" s="133" t="s">
        <v>2625</v>
      </c>
      <c r="F144" s="134" t="s">
        <v>904</v>
      </c>
      <c r="G144" s="135" t="s">
        <v>172</v>
      </c>
      <c r="H144" s="136">
        <v>28.56</v>
      </c>
      <c r="I144" s="137"/>
      <c r="J144" s="137">
        <f>ROUND(I144*H144,2)</f>
        <v>0</v>
      </c>
      <c r="K144" s="138"/>
      <c r="L144" s="17"/>
      <c r="M144" s="139"/>
      <c r="N144" s="140" t="s">
        <v>34</v>
      </c>
      <c r="O144" s="141">
        <v>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81</v>
      </c>
      <c r="AT144" s="143" t="s">
        <v>130</v>
      </c>
      <c r="AU144" s="143" t="s">
        <v>96</v>
      </c>
      <c r="AY144" s="6" t="s">
        <v>128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6" t="s">
        <v>96</v>
      </c>
      <c r="BK144" s="144">
        <f>ROUND(I144*H144,2)</f>
        <v>0</v>
      </c>
      <c r="BL144" s="6" t="s">
        <v>81</v>
      </c>
      <c r="BM144" s="143" t="s">
        <v>169</v>
      </c>
    </row>
    <row r="145" spans="2:65" s="119" customFormat="1" ht="25.95" customHeight="1">
      <c r="B145" s="120"/>
      <c r="D145" s="121" t="s">
        <v>67</v>
      </c>
      <c r="E145" s="122" t="s">
        <v>320</v>
      </c>
      <c r="F145" s="122" t="s">
        <v>321</v>
      </c>
      <c r="J145" s="123">
        <f>BK145</f>
        <v>0</v>
      </c>
      <c r="L145" s="120"/>
      <c r="M145" s="124"/>
      <c r="P145" s="125">
        <f>P146+P147+P150+P151+P154+P155</f>
        <v>0</v>
      </c>
      <c r="R145" s="125">
        <f>R146+R147+R150+R151+R154+R155</f>
        <v>0</v>
      </c>
      <c r="T145" s="126">
        <f>T146+T147+T150+T151+T154+T155</f>
        <v>0</v>
      </c>
      <c r="AR145" s="121" t="s">
        <v>76</v>
      </c>
      <c r="AT145" s="127" t="s">
        <v>67</v>
      </c>
      <c r="AU145" s="127" t="s">
        <v>68</v>
      </c>
      <c r="AY145" s="121" t="s">
        <v>128</v>
      </c>
      <c r="BK145" s="128">
        <f>BK146+BK147+BK150+BK151+BK154+BK155</f>
        <v>0</v>
      </c>
    </row>
    <row r="146" spans="2:65" s="119" customFormat="1" ht="22.95" customHeight="1">
      <c r="B146" s="120"/>
      <c r="D146" s="121" t="s">
        <v>67</v>
      </c>
      <c r="E146" s="129" t="s">
        <v>316</v>
      </c>
      <c r="F146" s="129" t="s">
        <v>905</v>
      </c>
      <c r="J146" s="130">
        <f>BK146</f>
        <v>0</v>
      </c>
      <c r="L146" s="120"/>
      <c r="M146" s="124"/>
      <c r="P146" s="125">
        <v>0</v>
      </c>
      <c r="R146" s="125">
        <v>0</v>
      </c>
      <c r="T146" s="126">
        <v>0</v>
      </c>
      <c r="AR146" s="121" t="s">
        <v>76</v>
      </c>
      <c r="AT146" s="127" t="s">
        <v>67</v>
      </c>
      <c r="AU146" s="127" t="s">
        <v>76</v>
      </c>
      <c r="AY146" s="121" t="s">
        <v>128</v>
      </c>
      <c r="BK146" s="128">
        <v>0</v>
      </c>
    </row>
    <row r="147" spans="2:65" s="119" customFormat="1" ht="22.95" customHeight="1">
      <c r="B147" s="120"/>
      <c r="D147" s="121" t="s">
        <v>67</v>
      </c>
      <c r="E147" s="129" t="s">
        <v>906</v>
      </c>
      <c r="F147" s="129" t="s">
        <v>907</v>
      </c>
      <c r="J147" s="130">
        <f>BK147</f>
        <v>0</v>
      </c>
      <c r="L147" s="120"/>
      <c r="M147" s="124"/>
      <c r="P147" s="125">
        <f>SUM(P148:P149)</f>
        <v>0</v>
      </c>
      <c r="R147" s="125">
        <f>SUM(R148:R149)</f>
        <v>0</v>
      </c>
      <c r="T147" s="126">
        <f>SUM(T148:T149)</f>
        <v>0</v>
      </c>
      <c r="AR147" s="121" t="s">
        <v>96</v>
      </c>
      <c r="AT147" s="127" t="s">
        <v>67</v>
      </c>
      <c r="AU147" s="127" t="s">
        <v>76</v>
      </c>
      <c r="AY147" s="121" t="s">
        <v>128</v>
      </c>
      <c r="BK147" s="128">
        <f>SUM(BK148:BK149)</f>
        <v>0</v>
      </c>
    </row>
    <row r="148" spans="2:65" s="16" customFormat="1" ht="21.75" customHeight="1">
      <c r="B148" s="131"/>
      <c r="C148" s="132" t="s">
        <v>184</v>
      </c>
      <c r="D148" s="132" t="s">
        <v>130</v>
      </c>
      <c r="E148" s="133" t="s">
        <v>2626</v>
      </c>
      <c r="F148" s="134" t="s">
        <v>915</v>
      </c>
      <c r="G148" s="135" t="s">
        <v>153</v>
      </c>
      <c r="H148" s="136">
        <v>2</v>
      </c>
      <c r="I148" s="137"/>
      <c r="J148" s="137">
        <f>ROUND(I148*H148,2)</f>
        <v>0</v>
      </c>
      <c r="K148" s="138"/>
      <c r="L148" s="17"/>
      <c r="M148" s="139"/>
      <c r="N148" s="140" t="s">
        <v>34</v>
      </c>
      <c r="O148" s="141">
        <v>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157</v>
      </c>
      <c r="AT148" s="143" t="s">
        <v>130</v>
      </c>
      <c r="AU148" s="143" t="s">
        <v>96</v>
      </c>
      <c r="AY148" s="6" t="s">
        <v>128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6" t="s">
        <v>96</v>
      </c>
      <c r="BK148" s="144">
        <f>ROUND(I148*H148,2)</f>
        <v>0</v>
      </c>
      <c r="BL148" s="6" t="s">
        <v>157</v>
      </c>
      <c r="BM148" s="143" t="s">
        <v>173</v>
      </c>
    </row>
    <row r="149" spans="2:65" s="16" customFormat="1" ht="21.75" customHeight="1">
      <c r="B149" s="131"/>
      <c r="C149" s="132" t="s">
        <v>145</v>
      </c>
      <c r="D149" s="132" t="s">
        <v>130</v>
      </c>
      <c r="E149" s="133" t="s">
        <v>2627</v>
      </c>
      <c r="F149" s="134" t="s">
        <v>918</v>
      </c>
      <c r="G149" s="135" t="s">
        <v>153</v>
      </c>
      <c r="H149" s="136">
        <v>17</v>
      </c>
      <c r="I149" s="137"/>
      <c r="J149" s="137">
        <f>ROUND(I149*H149,2)</f>
        <v>0</v>
      </c>
      <c r="K149" s="138"/>
      <c r="L149" s="17"/>
      <c r="M149" s="139"/>
      <c r="N149" s="140" t="s">
        <v>34</v>
      </c>
      <c r="O149" s="141">
        <v>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157</v>
      </c>
      <c r="AT149" s="143" t="s">
        <v>130</v>
      </c>
      <c r="AU149" s="143" t="s">
        <v>96</v>
      </c>
      <c r="AY149" s="6" t="s">
        <v>128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6" t="s">
        <v>96</v>
      </c>
      <c r="BK149" s="144">
        <f>ROUND(I149*H149,2)</f>
        <v>0</v>
      </c>
      <c r="BL149" s="6" t="s">
        <v>157</v>
      </c>
      <c r="BM149" s="143" t="s">
        <v>176</v>
      </c>
    </row>
    <row r="150" spans="2:65" s="119" customFormat="1" ht="22.95" customHeight="1">
      <c r="B150" s="120"/>
      <c r="D150" s="121" t="s">
        <v>67</v>
      </c>
      <c r="E150" s="129" t="s">
        <v>326</v>
      </c>
      <c r="F150" s="129" t="s">
        <v>2628</v>
      </c>
      <c r="J150" s="130">
        <f>BK150</f>
        <v>0</v>
      </c>
      <c r="L150" s="120"/>
      <c r="M150" s="124"/>
      <c r="P150" s="125">
        <v>0</v>
      </c>
      <c r="R150" s="125">
        <v>0</v>
      </c>
      <c r="T150" s="126">
        <v>0</v>
      </c>
      <c r="AR150" s="121" t="s">
        <v>76</v>
      </c>
      <c r="AT150" s="127" t="s">
        <v>67</v>
      </c>
      <c r="AU150" s="127" t="s">
        <v>76</v>
      </c>
      <c r="AY150" s="121" t="s">
        <v>128</v>
      </c>
      <c r="BK150" s="128">
        <v>0</v>
      </c>
    </row>
    <row r="151" spans="2:65" s="119" customFormat="1" ht="22.95" customHeight="1">
      <c r="B151" s="120"/>
      <c r="D151" s="121" t="s">
        <v>67</v>
      </c>
      <c r="E151" s="129" t="s">
        <v>951</v>
      </c>
      <c r="F151" s="129" t="s">
        <v>952</v>
      </c>
      <c r="J151" s="130">
        <f>BK151</f>
        <v>0</v>
      </c>
      <c r="L151" s="120"/>
      <c r="M151" s="124"/>
      <c r="P151" s="125">
        <f>SUM(P152:P153)</f>
        <v>0</v>
      </c>
      <c r="R151" s="125">
        <f>SUM(R152:R153)</f>
        <v>0</v>
      </c>
      <c r="T151" s="126">
        <f>SUM(T152:T153)</f>
        <v>0</v>
      </c>
      <c r="AR151" s="121" t="s">
        <v>96</v>
      </c>
      <c r="AT151" s="127" t="s">
        <v>67</v>
      </c>
      <c r="AU151" s="127" t="s">
        <v>76</v>
      </c>
      <c r="AY151" s="121" t="s">
        <v>128</v>
      </c>
      <c r="BK151" s="128">
        <f>SUM(BK152:BK153)</f>
        <v>0</v>
      </c>
    </row>
    <row r="152" spans="2:65" s="16" customFormat="1" ht="24.15" customHeight="1">
      <c r="B152" s="131"/>
      <c r="C152" s="132" t="s">
        <v>154</v>
      </c>
      <c r="D152" s="132" t="s">
        <v>130</v>
      </c>
      <c r="E152" s="133" t="s">
        <v>2629</v>
      </c>
      <c r="F152" s="134" t="s">
        <v>955</v>
      </c>
      <c r="G152" s="135" t="s">
        <v>824</v>
      </c>
      <c r="H152" s="136">
        <v>25</v>
      </c>
      <c r="I152" s="137"/>
      <c r="J152" s="137">
        <f>ROUND(I152*H152,2)</f>
        <v>0</v>
      </c>
      <c r="K152" s="138"/>
      <c r="L152" s="17"/>
      <c r="M152" s="139"/>
      <c r="N152" s="140" t="s">
        <v>34</v>
      </c>
      <c r="O152" s="141">
        <v>0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157</v>
      </c>
      <c r="AT152" s="143" t="s">
        <v>130</v>
      </c>
      <c r="AU152" s="143" t="s">
        <v>96</v>
      </c>
      <c r="AY152" s="6" t="s">
        <v>128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6" t="s">
        <v>96</v>
      </c>
      <c r="BK152" s="144">
        <f>ROUND(I152*H152,2)</f>
        <v>0</v>
      </c>
      <c r="BL152" s="6" t="s">
        <v>157</v>
      </c>
      <c r="BM152" s="143" t="s">
        <v>180</v>
      </c>
    </row>
    <row r="153" spans="2:65" s="16" customFormat="1" ht="16.5" customHeight="1">
      <c r="B153" s="131"/>
      <c r="C153" s="149" t="s">
        <v>157</v>
      </c>
      <c r="D153" s="149" t="s">
        <v>257</v>
      </c>
      <c r="E153" s="150" t="s">
        <v>2630</v>
      </c>
      <c r="F153" s="151" t="s">
        <v>957</v>
      </c>
      <c r="G153" s="152" t="s">
        <v>824</v>
      </c>
      <c r="H153" s="153">
        <v>25</v>
      </c>
      <c r="I153" s="154"/>
      <c r="J153" s="154">
        <f>ROUND(I153*H153,2)</f>
        <v>0</v>
      </c>
      <c r="K153" s="155"/>
      <c r="L153" s="156"/>
      <c r="M153" s="157"/>
      <c r="N153" s="158" t="s">
        <v>34</v>
      </c>
      <c r="O153" s="141">
        <v>0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183</v>
      </c>
      <c r="AT153" s="143" t="s">
        <v>257</v>
      </c>
      <c r="AU153" s="143" t="s">
        <v>96</v>
      </c>
      <c r="AY153" s="6" t="s">
        <v>128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6" t="s">
        <v>96</v>
      </c>
      <c r="BK153" s="144">
        <f>ROUND(I153*H153,2)</f>
        <v>0</v>
      </c>
      <c r="BL153" s="6" t="s">
        <v>157</v>
      </c>
      <c r="BM153" s="143" t="s">
        <v>183</v>
      </c>
    </row>
    <row r="154" spans="2:65" s="119" customFormat="1" ht="22.95" customHeight="1">
      <c r="B154" s="120"/>
      <c r="D154" s="121" t="s">
        <v>67</v>
      </c>
      <c r="E154" s="129" t="s">
        <v>329</v>
      </c>
      <c r="F154" s="129" t="s">
        <v>2631</v>
      </c>
      <c r="J154" s="130">
        <f>BK154</f>
        <v>0</v>
      </c>
      <c r="L154" s="120"/>
      <c r="M154" s="124"/>
      <c r="P154" s="125">
        <v>0</v>
      </c>
      <c r="R154" s="125">
        <v>0</v>
      </c>
      <c r="T154" s="126">
        <v>0</v>
      </c>
      <c r="AR154" s="121" t="s">
        <v>76</v>
      </c>
      <c r="AT154" s="127" t="s">
        <v>67</v>
      </c>
      <c r="AU154" s="127" t="s">
        <v>76</v>
      </c>
      <c r="AY154" s="121" t="s">
        <v>128</v>
      </c>
      <c r="BK154" s="128">
        <v>0</v>
      </c>
    </row>
    <row r="155" spans="2:65" s="119" customFormat="1" ht="22.95" customHeight="1">
      <c r="B155" s="120"/>
      <c r="D155" s="121" t="s">
        <v>67</v>
      </c>
      <c r="E155" s="129" t="s">
        <v>958</v>
      </c>
      <c r="F155" s="129" t="s">
        <v>959</v>
      </c>
      <c r="J155" s="130">
        <f>BK155</f>
        <v>0</v>
      </c>
      <c r="L155" s="120"/>
      <c r="M155" s="124"/>
      <c r="P155" s="125">
        <f>P156</f>
        <v>0</v>
      </c>
      <c r="R155" s="125">
        <f>R156</f>
        <v>0</v>
      </c>
      <c r="T155" s="126">
        <f>T156</f>
        <v>0</v>
      </c>
      <c r="AR155" s="121" t="s">
        <v>96</v>
      </c>
      <c r="AT155" s="127" t="s">
        <v>67</v>
      </c>
      <c r="AU155" s="127" t="s">
        <v>76</v>
      </c>
      <c r="AY155" s="121" t="s">
        <v>128</v>
      </c>
      <c r="BK155" s="128">
        <f>BK156</f>
        <v>0</v>
      </c>
    </row>
    <row r="156" spans="2:65" s="16" customFormat="1" ht="24.15" customHeight="1">
      <c r="B156" s="131"/>
      <c r="C156" s="132" t="s">
        <v>163</v>
      </c>
      <c r="D156" s="132" t="s">
        <v>130</v>
      </c>
      <c r="E156" s="133" t="s">
        <v>2632</v>
      </c>
      <c r="F156" s="134" t="s">
        <v>962</v>
      </c>
      <c r="G156" s="135" t="s">
        <v>153</v>
      </c>
      <c r="H156" s="136">
        <v>17</v>
      </c>
      <c r="I156" s="137"/>
      <c r="J156" s="137">
        <f>ROUND(I156*H156,2)</f>
        <v>0</v>
      </c>
      <c r="K156" s="138"/>
      <c r="L156" s="17"/>
      <c r="M156" s="139"/>
      <c r="N156" s="140" t="s">
        <v>34</v>
      </c>
      <c r="O156" s="141">
        <v>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157</v>
      </c>
      <c r="AT156" s="143" t="s">
        <v>130</v>
      </c>
      <c r="AU156" s="143" t="s">
        <v>96</v>
      </c>
      <c r="AY156" s="6" t="s">
        <v>128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6" t="s">
        <v>96</v>
      </c>
      <c r="BK156" s="144">
        <f>ROUND(I156*H156,2)</f>
        <v>0</v>
      </c>
      <c r="BL156" s="6" t="s">
        <v>157</v>
      </c>
      <c r="BM156" s="143" t="s">
        <v>187</v>
      </c>
    </row>
    <row r="157" spans="2:65" s="119" customFormat="1" ht="25.95" customHeight="1">
      <c r="B157" s="120"/>
      <c r="D157" s="121" t="s">
        <v>67</v>
      </c>
      <c r="E157" s="122" t="s">
        <v>640</v>
      </c>
      <c r="F157" s="122" t="s">
        <v>641</v>
      </c>
      <c r="J157" s="123">
        <f>BK157</f>
        <v>0</v>
      </c>
      <c r="L157" s="120"/>
      <c r="M157" s="124"/>
      <c r="P157" s="125">
        <f>P158+P174</f>
        <v>0</v>
      </c>
      <c r="R157" s="125">
        <f>R158+R174</f>
        <v>0</v>
      </c>
      <c r="T157" s="126">
        <f>T158+T174</f>
        <v>0</v>
      </c>
      <c r="AR157" s="121" t="s">
        <v>76</v>
      </c>
      <c r="AT157" s="127" t="s">
        <v>67</v>
      </c>
      <c r="AU157" s="127" t="s">
        <v>68</v>
      </c>
      <c r="AY157" s="121" t="s">
        <v>128</v>
      </c>
      <c r="BK157" s="128">
        <f>BK158+BK174</f>
        <v>0</v>
      </c>
    </row>
    <row r="158" spans="2:65" s="119" customFormat="1" ht="22.95" customHeight="1">
      <c r="B158" s="120"/>
      <c r="D158" s="121" t="s">
        <v>67</v>
      </c>
      <c r="E158" s="129" t="s">
        <v>628</v>
      </c>
      <c r="F158" s="129" t="s">
        <v>642</v>
      </c>
      <c r="J158" s="130">
        <f>BK158</f>
        <v>0</v>
      </c>
      <c r="L158" s="120"/>
      <c r="M158" s="124"/>
      <c r="P158" s="125">
        <f>SUM(P159:P173)</f>
        <v>0</v>
      </c>
      <c r="R158" s="125">
        <f>SUM(R159:R173)</f>
        <v>0</v>
      </c>
      <c r="T158" s="126">
        <f>SUM(T159:T173)</f>
        <v>0</v>
      </c>
      <c r="AR158" s="121" t="s">
        <v>76</v>
      </c>
      <c r="AT158" s="127" t="s">
        <v>67</v>
      </c>
      <c r="AU158" s="127" t="s">
        <v>76</v>
      </c>
      <c r="AY158" s="121" t="s">
        <v>128</v>
      </c>
      <c r="BK158" s="128">
        <f>SUM(BK159:BK173)</f>
        <v>0</v>
      </c>
    </row>
    <row r="159" spans="2:65" s="16" customFormat="1" ht="24.15" customHeight="1">
      <c r="B159" s="131"/>
      <c r="C159" s="132" t="s">
        <v>160</v>
      </c>
      <c r="D159" s="132" t="s">
        <v>130</v>
      </c>
      <c r="E159" s="133" t="s">
        <v>2633</v>
      </c>
      <c r="F159" s="134" t="s">
        <v>968</v>
      </c>
      <c r="G159" s="135" t="s">
        <v>153</v>
      </c>
      <c r="H159" s="136">
        <v>30.4</v>
      </c>
      <c r="I159" s="137"/>
      <c r="J159" s="137">
        <f t="shared" ref="J159:J173" si="10">ROUND(I159*H159,2)</f>
        <v>0</v>
      </c>
      <c r="K159" s="138"/>
      <c r="L159" s="17"/>
      <c r="M159" s="139"/>
      <c r="N159" s="140" t="s">
        <v>34</v>
      </c>
      <c r="O159" s="141">
        <v>0</v>
      </c>
      <c r="P159" s="141">
        <f t="shared" ref="P159:P173" si="11">O159*H159</f>
        <v>0</v>
      </c>
      <c r="Q159" s="141">
        <v>0</v>
      </c>
      <c r="R159" s="141">
        <f t="shared" ref="R159:R173" si="12">Q159*H159</f>
        <v>0</v>
      </c>
      <c r="S159" s="141">
        <v>0</v>
      </c>
      <c r="T159" s="142">
        <f t="shared" ref="T159:T173" si="13">S159*H159</f>
        <v>0</v>
      </c>
      <c r="AR159" s="143" t="s">
        <v>81</v>
      </c>
      <c r="AT159" s="143" t="s">
        <v>130</v>
      </c>
      <c r="AU159" s="143" t="s">
        <v>96</v>
      </c>
      <c r="AY159" s="6" t="s">
        <v>128</v>
      </c>
      <c r="BE159" s="144">
        <f t="shared" ref="BE159:BE173" si="14">IF(N159="základná",J159,0)</f>
        <v>0</v>
      </c>
      <c r="BF159" s="144">
        <f t="shared" ref="BF159:BF173" si="15">IF(N159="znížená",J159,0)</f>
        <v>0</v>
      </c>
      <c r="BG159" s="144">
        <f t="shared" ref="BG159:BG173" si="16">IF(N159="zákl. prenesená",J159,0)</f>
        <v>0</v>
      </c>
      <c r="BH159" s="144">
        <f t="shared" ref="BH159:BH173" si="17">IF(N159="zníž. prenesená",J159,0)</f>
        <v>0</v>
      </c>
      <c r="BI159" s="144">
        <f t="shared" ref="BI159:BI173" si="18">IF(N159="nulová",J159,0)</f>
        <v>0</v>
      </c>
      <c r="BJ159" s="6" t="s">
        <v>96</v>
      </c>
      <c r="BK159" s="144">
        <f t="shared" ref="BK159:BK173" si="19">ROUND(I159*H159,2)</f>
        <v>0</v>
      </c>
      <c r="BL159" s="6" t="s">
        <v>81</v>
      </c>
      <c r="BM159" s="143" t="s">
        <v>194</v>
      </c>
    </row>
    <row r="160" spans="2:65" s="16" customFormat="1" ht="21.75" customHeight="1">
      <c r="B160" s="131"/>
      <c r="C160" s="149" t="s">
        <v>150</v>
      </c>
      <c r="D160" s="149" t="s">
        <v>257</v>
      </c>
      <c r="E160" s="150" t="s">
        <v>2634</v>
      </c>
      <c r="F160" s="151" t="s">
        <v>970</v>
      </c>
      <c r="G160" s="152" t="s">
        <v>153</v>
      </c>
      <c r="H160" s="153">
        <v>30.4</v>
      </c>
      <c r="I160" s="154"/>
      <c r="J160" s="154">
        <f t="shared" si="10"/>
        <v>0</v>
      </c>
      <c r="K160" s="155"/>
      <c r="L160" s="156"/>
      <c r="M160" s="157"/>
      <c r="N160" s="158" t="s">
        <v>34</v>
      </c>
      <c r="O160" s="141">
        <v>0</v>
      </c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AR160" s="143" t="s">
        <v>141</v>
      </c>
      <c r="AT160" s="143" t="s">
        <v>257</v>
      </c>
      <c r="AU160" s="143" t="s">
        <v>96</v>
      </c>
      <c r="AY160" s="6" t="s">
        <v>128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6" t="s">
        <v>96</v>
      </c>
      <c r="BK160" s="144">
        <f t="shared" si="19"/>
        <v>0</v>
      </c>
      <c r="BL160" s="6" t="s">
        <v>81</v>
      </c>
      <c r="BM160" s="143" t="s">
        <v>197</v>
      </c>
    </row>
    <row r="161" spans="2:65" s="16" customFormat="1" ht="24.15" customHeight="1">
      <c r="B161" s="131"/>
      <c r="C161" s="132" t="s">
        <v>6</v>
      </c>
      <c r="D161" s="132" t="s">
        <v>130</v>
      </c>
      <c r="E161" s="133" t="s">
        <v>2635</v>
      </c>
      <c r="F161" s="134" t="s">
        <v>973</v>
      </c>
      <c r="G161" s="135" t="s">
        <v>267</v>
      </c>
      <c r="H161" s="136">
        <v>2</v>
      </c>
      <c r="I161" s="137"/>
      <c r="J161" s="137">
        <f t="shared" si="1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81</v>
      </c>
      <c r="AT161" s="143" t="s">
        <v>130</v>
      </c>
      <c r="AU161" s="143" t="s">
        <v>96</v>
      </c>
      <c r="AY161" s="6" t="s">
        <v>128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6" t="s">
        <v>96</v>
      </c>
      <c r="BK161" s="144">
        <f t="shared" si="19"/>
        <v>0</v>
      </c>
      <c r="BL161" s="6" t="s">
        <v>81</v>
      </c>
      <c r="BM161" s="143" t="s">
        <v>202</v>
      </c>
    </row>
    <row r="162" spans="2:65" s="16" customFormat="1" ht="16.5" customHeight="1">
      <c r="B162" s="131"/>
      <c r="C162" s="149" t="s">
        <v>916</v>
      </c>
      <c r="D162" s="149" t="s">
        <v>257</v>
      </c>
      <c r="E162" s="150" t="s">
        <v>2636</v>
      </c>
      <c r="F162" s="151" t="s">
        <v>974</v>
      </c>
      <c r="G162" s="152" t="s">
        <v>267</v>
      </c>
      <c r="H162" s="153">
        <v>2</v>
      </c>
      <c r="I162" s="154"/>
      <c r="J162" s="154">
        <f t="shared" si="10"/>
        <v>0</v>
      </c>
      <c r="K162" s="155"/>
      <c r="L162" s="156"/>
      <c r="M162" s="157"/>
      <c r="N162" s="158" t="s">
        <v>34</v>
      </c>
      <c r="O162" s="141">
        <v>0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141</v>
      </c>
      <c r="AT162" s="143" t="s">
        <v>257</v>
      </c>
      <c r="AU162" s="143" t="s">
        <v>96</v>
      </c>
      <c r="AY162" s="6" t="s">
        <v>128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6" t="s">
        <v>96</v>
      </c>
      <c r="BK162" s="144">
        <f t="shared" si="19"/>
        <v>0</v>
      </c>
      <c r="BL162" s="6" t="s">
        <v>81</v>
      </c>
      <c r="BM162" s="143" t="s">
        <v>268</v>
      </c>
    </row>
    <row r="163" spans="2:65" s="16" customFormat="1" ht="24.15" customHeight="1">
      <c r="B163" s="131"/>
      <c r="C163" s="132" t="s">
        <v>166</v>
      </c>
      <c r="D163" s="132" t="s">
        <v>130</v>
      </c>
      <c r="E163" s="133" t="s">
        <v>2637</v>
      </c>
      <c r="F163" s="134" t="s">
        <v>2638</v>
      </c>
      <c r="G163" s="135" t="s">
        <v>267</v>
      </c>
      <c r="H163" s="136">
        <v>2</v>
      </c>
      <c r="I163" s="137"/>
      <c r="J163" s="137">
        <f t="shared" si="1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81</v>
      </c>
      <c r="AT163" s="143" t="s">
        <v>130</v>
      </c>
      <c r="AU163" s="143" t="s">
        <v>96</v>
      </c>
      <c r="AY163" s="6" t="s">
        <v>128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6" t="s">
        <v>96</v>
      </c>
      <c r="BK163" s="144">
        <f t="shared" si="19"/>
        <v>0</v>
      </c>
      <c r="BL163" s="6" t="s">
        <v>81</v>
      </c>
      <c r="BM163" s="143" t="s">
        <v>271</v>
      </c>
    </row>
    <row r="164" spans="2:65" s="16" customFormat="1" ht="16.5" customHeight="1">
      <c r="B164" s="131"/>
      <c r="C164" s="149" t="s">
        <v>921</v>
      </c>
      <c r="D164" s="149" t="s">
        <v>257</v>
      </c>
      <c r="E164" s="150" t="s">
        <v>2639</v>
      </c>
      <c r="F164" s="151" t="s">
        <v>2640</v>
      </c>
      <c r="G164" s="152" t="s">
        <v>267</v>
      </c>
      <c r="H164" s="153">
        <v>2</v>
      </c>
      <c r="I164" s="154"/>
      <c r="J164" s="154">
        <f t="shared" si="10"/>
        <v>0</v>
      </c>
      <c r="K164" s="155"/>
      <c r="L164" s="156"/>
      <c r="M164" s="157"/>
      <c r="N164" s="158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141</v>
      </c>
      <c r="AT164" s="143" t="s">
        <v>257</v>
      </c>
      <c r="AU164" s="143" t="s">
        <v>96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81</v>
      </c>
      <c r="BM164" s="143" t="s">
        <v>274</v>
      </c>
    </row>
    <row r="165" spans="2:65" s="16" customFormat="1" ht="24.15" customHeight="1">
      <c r="B165" s="131"/>
      <c r="C165" s="132" t="s">
        <v>169</v>
      </c>
      <c r="D165" s="132" t="s">
        <v>130</v>
      </c>
      <c r="E165" s="133" t="s">
        <v>2641</v>
      </c>
      <c r="F165" s="134" t="s">
        <v>977</v>
      </c>
      <c r="G165" s="135" t="s">
        <v>267</v>
      </c>
      <c r="H165" s="136">
        <v>2</v>
      </c>
      <c r="I165" s="137"/>
      <c r="J165" s="137">
        <f t="shared" si="1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81</v>
      </c>
      <c r="AT165" s="143" t="s">
        <v>130</v>
      </c>
      <c r="AU165" s="143" t="s">
        <v>96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81</v>
      </c>
      <c r="BM165" s="143" t="s">
        <v>278</v>
      </c>
    </row>
    <row r="166" spans="2:65" s="16" customFormat="1" ht="16.5" customHeight="1">
      <c r="B166" s="131"/>
      <c r="C166" s="149" t="s">
        <v>926</v>
      </c>
      <c r="D166" s="149" t="s">
        <v>257</v>
      </c>
      <c r="E166" s="150" t="s">
        <v>2642</v>
      </c>
      <c r="F166" s="151" t="s">
        <v>2643</v>
      </c>
      <c r="G166" s="152" t="s">
        <v>267</v>
      </c>
      <c r="H166" s="153">
        <v>2</v>
      </c>
      <c r="I166" s="154"/>
      <c r="J166" s="154">
        <f t="shared" si="10"/>
        <v>0</v>
      </c>
      <c r="K166" s="155"/>
      <c r="L166" s="156"/>
      <c r="M166" s="157"/>
      <c r="N166" s="158" t="s">
        <v>34</v>
      </c>
      <c r="O166" s="141">
        <v>0</v>
      </c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141</v>
      </c>
      <c r="AT166" s="143" t="s">
        <v>257</v>
      </c>
      <c r="AU166" s="143" t="s">
        <v>96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81</v>
      </c>
      <c r="BM166" s="143" t="s">
        <v>282</v>
      </c>
    </row>
    <row r="167" spans="2:65" s="16" customFormat="1" ht="16.5" customHeight="1">
      <c r="B167" s="131"/>
      <c r="C167" s="132" t="s">
        <v>173</v>
      </c>
      <c r="D167" s="132" t="s">
        <v>130</v>
      </c>
      <c r="E167" s="133" t="s">
        <v>2644</v>
      </c>
      <c r="F167" s="134" t="s">
        <v>2149</v>
      </c>
      <c r="G167" s="135" t="s">
        <v>153</v>
      </c>
      <c r="H167" s="136">
        <v>33</v>
      </c>
      <c r="I167" s="137"/>
      <c r="J167" s="137">
        <f t="shared" si="1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AR167" s="143" t="s">
        <v>81</v>
      </c>
      <c r="AT167" s="143" t="s">
        <v>130</v>
      </c>
      <c r="AU167" s="143" t="s">
        <v>96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81</v>
      </c>
      <c r="BM167" s="143" t="s">
        <v>285</v>
      </c>
    </row>
    <row r="168" spans="2:65" s="16" customFormat="1" ht="16.5" customHeight="1">
      <c r="B168" s="131"/>
      <c r="C168" s="132" t="s">
        <v>931</v>
      </c>
      <c r="D168" s="132" t="s">
        <v>130</v>
      </c>
      <c r="E168" s="133" t="s">
        <v>2645</v>
      </c>
      <c r="F168" s="134" t="s">
        <v>2646</v>
      </c>
      <c r="G168" s="135" t="s">
        <v>267</v>
      </c>
      <c r="H168" s="136">
        <v>2</v>
      </c>
      <c r="I168" s="137"/>
      <c r="J168" s="137">
        <f t="shared" si="1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81</v>
      </c>
      <c r="AT168" s="143" t="s">
        <v>130</v>
      </c>
      <c r="AU168" s="143" t="s">
        <v>96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81</v>
      </c>
      <c r="BM168" s="143" t="s">
        <v>288</v>
      </c>
    </row>
    <row r="169" spans="2:65" s="16" customFormat="1" ht="16.5" customHeight="1">
      <c r="B169" s="131"/>
      <c r="C169" s="132" t="s">
        <v>176</v>
      </c>
      <c r="D169" s="132" t="s">
        <v>130</v>
      </c>
      <c r="E169" s="133" t="s">
        <v>2647</v>
      </c>
      <c r="F169" s="134" t="s">
        <v>644</v>
      </c>
      <c r="G169" s="135" t="s">
        <v>153</v>
      </c>
      <c r="H169" s="136">
        <v>30.4</v>
      </c>
      <c r="I169" s="137"/>
      <c r="J169" s="137">
        <f t="shared" si="1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81</v>
      </c>
      <c r="AT169" s="143" t="s">
        <v>130</v>
      </c>
      <c r="AU169" s="143" t="s">
        <v>96</v>
      </c>
      <c r="AY169" s="6" t="s">
        <v>128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6" t="s">
        <v>96</v>
      </c>
      <c r="BK169" s="144">
        <f t="shared" si="19"/>
        <v>0</v>
      </c>
      <c r="BL169" s="6" t="s">
        <v>81</v>
      </c>
      <c r="BM169" s="143" t="s">
        <v>291</v>
      </c>
    </row>
    <row r="170" spans="2:65" s="16" customFormat="1" ht="24.15" customHeight="1">
      <c r="B170" s="131"/>
      <c r="C170" s="132" t="s">
        <v>936</v>
      </c>
      <c r="D170" s="132" t="s">
        <v>130</v>
      </c>
      <c r="E170" s="133" t="s">
        <v>2648</v>
      </c>
      <c r="F170" s="134" t="s">
        <v>2161</v>
      </c>
      <c r="G170" s="135" t="s">
        <v>2162</v>
      </c>
      <c r="H170" s="136">
        <v>1</v>
      </c>
      <c r="I170" s="137"/>
      <c r="J170" s="137">
        <f t="shared" si="1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AR170" s="143" t="s">
        <v>81</v>
      </c>
      <c r="AT170" s="143" t="s">
        <v>130</v>
      </c>
      <c r="AU170" s="143" t="s">
        <v>96</v>
      </c>
      <c r="AY170" s="6" t="s">
        <v>128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6" t="s">
        <v>96</v>
      </c>
      <c r="BK170" s="144">
        <f t="shared" si="19"/>
        <v>0</v>
      </c>
      <c r="BL170" s="6" t="s">
        <v>81</v>
      </c>
      <c r="BM170" s="143" t="s">
        <v>294</v>
      </c>
    </row>
    <row r="171" spans="2:65" s="16" customFormat="1" ht="16.5" customHeight="1">
      <c r="B171" s="131"/>
      <c r="C171" s="132" t="s">
        <v>180</v>
      </c>
      <c r="D171" s="132" t="s">
        <v>130</v>
      </c>
      <c r="E171" s="133" t="s">
        <v>2649</v>
      </c>
      <c r="F171" s="134" t="s">
        <v>2650</v>
      </c>
      <c r="G171" s="135" t="s">
        <v>153</v>
      </c>
      <c r="H171" s="136">
        <v>43.52</v>
      </c>
      <c r="I171" s="137"/>
      <c r="J171" s="137">
        <f t="shared" si="10"/>
        <v>0</v>
      </c>
      <c r="K171" s="138"/>
      <c r="L171" s="17"/>
      <c r="M171" s="139"/>
      <c r="N171" s="140" t="s">
        <v>34</v>
      </c>
      <c r="O171" s="141">
        <v>0</v>
      </c>
      <c r="P171" s="141">
        <f t="shared" si="11"/>
        <v>0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AR171" s="143" t="s">
        <v>81</v>
      </c>
      <c r="AT171" s="143" t="s">
        <v>130</v>
      </c>
      <c r="AU171" s="143" t="s">
        <v>96</v>
      </c>
      <c r="AY171" s="6" t="s">
        <v>128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6" t="s">
        <v>96</v>
      </c>
      <c r="BK171" s="144">
        <f t="shared" si="19"/>
        <v>0</v>
      </c>
      <c r="BL171" s="6" t="s">
        <v>81</v>
      </c>
      <c r="BM171" s="143" t="s">
        <v>297</v>
      </c>
    </row>
    <row r="172" spans="2:65" s="16" customFormat="1" ht="16.5" customHeight="1">
      <c r="B172" s="131"/>
      <c r="C172" s="132" t="s">
        <v>941</v>
      </c>
      <c r="D172" s="132" t="s">
        <v>130</v>
      </c>
      <c r="E172" s="133" t="s">
        <v>2651</v>
      </c>
      <c r="F172" s="134" t="s">
        <v>2652</v>
      </c>
      <c r="G172" s="135" t="s">
        <v>153</v>
      </c>
      <c r="H172" s="136">
        <v>43.52</v>
      </c>
      <c r="I172" s="137"/>
      <c r="J172" s="137">
        <f t="shared" si="10"/>
        <v>0</v>
      </c>
      <c r="K172" s="138"/>
      <c r="L172" s="17"/>
      <c r="M172" s="139"/>
      <c r="N172" s="140" t="s">
        <v>34</v>
      </c>
      <c r="O172" s="141">
        <v>0</v>
      </c>
      <c r="P172" s="141">
        <f t="shared" si="11"/>
        <v>0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AR172" s="143" t="s">
        <v>81</v>
      </c>
      <c r="AT172" s="143" t="s">
        <v>130</v>
      </c>
      <c r="AU172" s="143" t="s">
        <v>96</v>
      </c>
      <c r="AY172" s="6" t="s">
        <v>128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6" t="s">
        <v>96</v>
      </c>
      <c r="BK172" s="144">
        <f t="shared" si="19"/>
        <v>0</v>
      </c>
      <c r="BL172" s="6" t="s">
        <v>81</v>
      </c>
      <c r="BM172" s="143" t="s">
        <v>300</v>
      </c>
    </row>
    <row r="173" spans="2:65" s="16" customFormat="1" ht="16.5" customHeight="1">
      <c r="B173" s="131"/>
      <c r="C173" s="132" t="s">
        <v>183</v>
      </c>
      <c r="D173" s="132" t="s">
        <v>130</v>
      </c>
      <c r="E173" s="133" t="s">
        <v>2653</v>
      </c>
      <c r="F173" s="134" t="s">
        <v>2170</v>
      </c>
      <c r="G173" s="135" t="s">
        <v>267</v>
      </c>
      <c r="H173" s="136">
        <v>2</v>
      </c>
      <c r="I173" s="137"/>
      <c r="J173" s="137">
        <f t="shared" si="10"/>
        <v>0</v>
      </c>
      <c r="K173" s="138"/>
      <c r="L173" s="17"/>
      <c r="M173" s="139"/>
      <c r="N173" s="140" t="s">
        <v>34</v>
      </c>
      <c r="O173" s="141">
        <v>0</v>
      </c>
      <c r="P173" s="141">
        <f t="shared" si="11"/>
        <v>0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AR173" s="143" t="s">
        <v>81</v>
      </c>
      <c r="AT173" s="143" t="s">
        <v>130</v>
      </c>
      <c r="AU173" s="143" t="s">
        <v>96</v>
      </c>
      <c r="AY173" s="6" t="s">
        <v>128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6" t="s">
        <v>96</v>
      </c>
      <c r="BK173" s="144">
        <f t="shared" si="19"/>
        <v>0</v>
      </c>
      <c r="BL173" s="6" t="s">
        <v>81</v>
      </c>
      <c r="BM173" s="143" t="s">
        <v>303</v>
      </c>
    </row>
    <row r="174" spans="2:65" s="119" customFormat="1" ht="22.95" customHeight="1">
      <c r="B174" s="120"/>
      <c r="D174" s="121" t="s">
        <v>67</v>
      </c>
      <c r="E174" s="129" t="s">
        <v>2171</v>
      </c>
      <c r="F174" s="129" t="s">
        <v>2172</v>
      </c>
      <c r="J174" s="130">
        <f>BK174</f>
        <v>0</v>
      </c>
      <c r="L174" s="120"/>
      <c r="M174" s="124"/>
      <c r="P174" s="125">
        <f>SUM(P175:P176)</f>
        <v>0</v>
      </c>
      <c r="R174" s="125">
        <f>SUM(R175:R176)</f>
        <v>0</v>
      </c>
      <c r="T174" s="126">
        <f>SUM(T175:T176)</f>
        <v>0</v>
      </c>
      <c r="AR174" s="121" t="s">
        <v>76</v>
      </c>
      <c r="AT174" s="127" t="s">
        <v>67</v>
      </c>
      <c r="AU174" s="127" t="s">
        <v>76</v>
      </c>
      <c r="AY174" s="121" t="s">
        <v>128</v>
      </c>
      <c r="BK174" s="128">
        <f>SUM(BK175:BK176)</f>
        <v>0</v>
      </c>
    </row>
    <row r="175" spans="2:65" s="16" customFormat="1" ht="16.5" customHeight="1">
      <c r="B175" s="131"/>
      <c r="C175" s="132" t="s">
        <v>946</v>
      </c>
      <c r="D175" s="132" t="s">
        <v>130</v>
      </c>
      <c r="E175" s="133" t="s">
        <v>2654</v>
      </c>
      <c r="F175" s="134" t="s">
        <v>2176</v>
      </c>
      <c r="G175" s="135" t="s">
        <v>701</v>
      </c>
      <c r="H175" s="136">
        <v>1</v>
      </c>
      <c r="I175" s="137"/>
      <c r="J175" s="137">
        <f>ROUND(I175*H175,2)</f>
        <v>0</v>
      </c>
      <c r="K175" s="138"/>
      <c r="L175" s="17"/>
      <c r="M175" s="139"/>
      <c r="N175" s="140" t="s">
        <v>34</v>
      </c>
      <c r="O175" s="141">
        <v>0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81</v>
      </c>
      <c r="AT175" s="143" t="s">
        <v>130</v>
      </c>
      <c r="AU175" s="143" t="s">
        <v>96</v>
      </c>
      <c r="AY175" s="6" t="s">
        <v>128</v>
      </c>
      <c r="BE175" s="144">
        <f>IF(N175="základná",J175,0)</f>
        <v>0</v>
      </c>
      <c r="BF175" s="144">
        <f>IF(N175="znížená",J175,0)</f>
        <v>0</v>
      </c>
      <c r="BG175" s="144">
        <f>IF(N175="zákl. prenesená",J175,0)</f>
        <v>0</v>
      </c>
      <c r="BH175" s="144">
        <f>IF(N175="zníž. prenesená",J175,0)</f>
        <v>0</v>
      </c>
      <c r="BI175" s="144">
        <f>IF(N175="nulová",J175,0)</f>
        <v>0</v>
      </c>
      <c r="BJ175" s="6" t="s">
        <v>96</v>
      </c>
      <c r="BK175" s="144">
        <f>ROUND(I175*H175,2)</f>
        <v>0</v>
      </c>
      <c r="BL175" s="6" t="s">
        <v>81</v>
      </c>
      <c r="BM175" s="143" t="s">
        <v>306</v>
      </c>
    </row>
    <row r="176" spans="2:65" s="16" customFormat="1" ht="16.5" customHeight="1">
      <c r="B176" s="131"/>
      <c r="C176" s="132" t="s">
        <v>187</v>
      </c>
      <c r="D176" s="132" t="s">
        <v>130</v>
      </c>
      <c r="E176" s="133" t="s">
        <v>2655</v>
      </c>
      <c r="F176" s="134" t="s">
        <v>950</v>
      </c>
      <c r="G176" s="135" t="s">
        <v>701</v>
      </c>
      <c r="H176" s="136">
        <v>1</v>
      </c>
      <c r="I176" s="137"/>
      <c r="J176" s="137">
        <f>ROUND(I176*H176,2)</f>
        <v>0</v>
      </c>
      <c r="K176" s="138"/>
      <c r="L176" s="17"/>
      <c r="M176" s="145"/>
      <c r="N176" s="146" t="s">
        <v>34</v>
      </c>
      <c r="O176" s="147">
        <v>0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3" t="s">
        <v>81</v>
      </c>
      <c r="AT176" s="143" t="s">
        <v>130</v>
      </c>
      <c r="AU176" s="143" t="s">
        <v>96</v>
      </c>
      <c r="AY176" s="6" t="s">
        <v>128</v>
      </c>
      <c r="BE176" s="144">
        <f>IF(N176="základná",J176,0)</f>
        <v>0</v>
      </c>
      <c r="BF176" s="144">
        <f>IF(N176="znížená",J176,0)</f>
        <v>0</v>
      </c>
      <c r="BG176" s="144">
        <f>IF(N176="zákl. prenesená",J176,0)</f>
        <v>0</v>
      </c>
      <c r="BH176" s="144">
        <f>IF(N176="zníž. prenesená",J176,0)</f>
        <v>0</v>
      </c>
      <c r="BI176" s="144">
        <f>IF(N176="nulová",J176,0)</f>
        <v>0</v>
      </c>
      <c r="BJ176" s="6" t="s">
        <v>96</v>
      </c>
      <c r="BK176" s="144">
        <f>ROUND(I176*H176,2)</f>
        <v>0</v>
      </c>
      <c r="BL176" s="6" t="s">
        <v>81</v>
      </c>
      <c r="BM176" s="143" t="s">
        <v>309</v>
      </c>
    </row>
    <row r="177" spans="2:12" s="16" customFormat="1" ht="6.9" customHeight="1">
      <c r="B177" s="32"/>
      <c r="C177" s="33"/>
      <c r="D177" s="33"/>
      <c r="E177" s="33"/>
      <c r="F177" s="33"/>
      <c r="G177" s="33"/>
      <c r="H177" s="33"/>
      <c r="I177" s="33"/>
      <c r="J177" s="33"/>
      <c r="K177" s="33"/>
      <c r="L177" s="17"/>
    </row>
  </sheetData>
  <autoFilter ref="C128:K176" xr:uid="{00000000-0009-0000-0000-000009000000}"/>
  <mergeCells count="9">
    <mergeCell ref="E85:H85"/>
    <mergeCell ref="E87:H87"/>
    <mergeCell ref="E119:H119"/>
    <mergeCell ref="E121:H12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topLeftCell="A98" zoomScaleNormal="100" workbookViewId="0">
      <selection activeCell="J12" sqref="J12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77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103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24</v>
      </c>
      <c r="I12" s="14" t="s">
        <v>17</v>
      </c>
      <c r="J12" s="1"/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 t="str">
        <f>IF('Rekapitulácia stavby'!AN10="","",'Rekapitulácia stavby'!AN10)</f>
        <v/>
      </c>
      <c r="L14" s="17"/>
    </row>
    <row r="15" spans="2:46" s="16" customFormat="1" ht="18" customHeight="1">
      <c r="B15" s="17"/>
      <c r="E15" s="4" t="str">
        <f>IF('Rekapitulácia stavby'!E11="","",'Rekapitulácia stavby'!E11)</f>
        <v>Banskobystrický pivovar, a.s. Banská Bystrica</v>
      </c>
      <c r="I15" s="14" t="s">
        <v>21</v>
      </c>
      <c r="J15" s="4" t="str">
        <f>IF('Rekapitulácia stavby'!AN11="","",'Rekapitulácia stavby'!AN11)</f>
        <v/>
      </c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>
        <f>'Rekapitulácia stavby'!AN13</f>
        <v>0</v>
      </c>
      <c r="L17" s="17"/>
    </row>
    <row r="18" spans="2:12" s="16" customFormat="1" ht="18" customHeight="1">
      <c r="B18" s="17"/>
      <c r="E18" s="162">
        <f>'Rekapitulácia stavby'!E14</f>
        <v>0</v>
      </c>
      <c r="F18" s="162"/>
      <c r="G18" s="162"/>
      <c r="H18" s="162"/>
      <c r="I18" s="14" t="s">
        <v>21</v>
      </c>
      <c r="J18" s="4">
        <f>'Rekapitulácia stavby'!AN14</f>
        <v>0</v>
      </c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ROUND(J121,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ROUND((SUM(BE121:BE146)),  2)</f>
        <v>0</v>
      </c>
      <c r="G33" s="84"/>
      <c r="H33" s="84"/>
      <c r="I33" s="85">
        <v>0.2</v>
      </c>
      <c r="J33" s="83">
        <f>ROUND(((SUM(BE121:BE146))*I33),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ROUND((SUM(BF121:BF146)),  2)</f>
        <v>0</v>
      </c>
      <c r="I34" s="87">
        <v>0.2</v>
      </c>
      <c r="J34" s="86">
        <f>ROUND(((SUM(BF121:BF146))*I34),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ROUND((SUM(BG121:BG146)),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ROUND((SUM(BH121:BH146)),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ROUND((SUM(BI121:BI146)),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029 - URPINER - odstránen...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 xml:space="preserve"> </v>
      </c>
      <c r="I89" s="14" t="s">
        <v>17</v>
      </c>
      <c r="J89" s="1" t="str">
        <f>IF(J12="","",J12)</f>
        <v/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>
        <f>IF(E18="","",E18)</f>
        <v>0</v>
      </c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J121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109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104" customFormat="1" ht="19.95" customHeight="1">
      <c r="B98" s="105"/>
      <c r="D98" s="106" t="s">
        <v>110</v>
      </c>
      <c r="E98" s="107"/>
      <c r="F98" s="107"/>
      <c r="G98" s="107"/>
      <c r="H98" s="107"/>
      <c r="I98" s="107"/>
      <c r="J98" s="108">
        <f>J123</f>
        <v>0</v>
      </c>
      <c r="L98" s="105"/>
    </row>
    <row r="99" spans="2:12" s="99" customFormat="1" ht="24.9" customHeight="1">
      <c r="B99" s="100"/>
      <c r="D99" s="101" t="s">
        <v>111</v>
      </c>
      <c r="E99" s="102"/>
      <c r="F99" s="102"/>
      <c r="G99" s="102"/>
      <c r="H99" s="102"/>
      <c r="I99" s="102"/>
      <c r="J99" s="103">
        <f>J141</f>
        <v>0</v>
      </c>
      <c r="L99" s="100"/>
    </row>
    <row r="100" spans="2:12" s="104" customFormat="1" ht="19.95" customHeight="1">
      <c r="B100" s="105"/>
      <c r="D100" s="106" t="s">
        <v>112</v>
      </c>
      <c r="E100" s="107"/>
      <c r="F100" s="107"/>
      <c r="G100" s="107"/>
      <c r="H100" s="107"/>
      <c r="I100" s="107"/>
      <c r="J100" s="108">
        <f>J142</f>
        <v>0</v>
      </c>
      <c r="L100" s="105"/>
    </row>
    <row r="101" spans="2:12" s="104" customFormat="1" ht="19.95" customHeight="1">
      <c r="B101" s="105"/>
      <c r="D101" s="106" t="s">
        <v>113</v>
      </c>
      <c r="E101" s="107"/>
      <c r="F101" s="107"/>
      <c r="G101" s="107"/>
      <c r="H101" s="107"/>
      <c r="I101" s="107"/>
      <c r="J101" s="108">
        <f>J145</f>
        <v>0</v>
      </c>
      <c r="L101" s="105"/>
    </row>
    <row r="102" spans="2:12" s="16" customFormat="1" ht="21.9" customHeight="1">
      <c r="B102" s="17"/>
      <c r="L102" s="17"/>
    </row>
    <row r="103" spans="2:12" s="16" customFormat="1" ht="6.9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17"/>
    </row>
    <row r="107" spans="2:12" s="16" customFormat="1" ht="6.9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17"/>
    </row>
    <row r="108" spans="2:12" s="16" customFormat="1" ht="24.9" customHeight="1">
      <c r="B108" s="17"/>
      <c r="C108" s="10" t="s">
        <v>114</v>
      </c>
      <c r="L108" s="17"/>
    </row>
    <row r="109" spans="2:12" s="16" customFormat="1" ht="6.9" customHeight="1">
      <c r="B109" s="17"/>
      <c r="L109" s="17"/>
    </row>
    <row r="110" spans="2:12" s="16" customFormat="1" ht="12" customHeight="1">
      <c r="B110" s="17"/>
      <c r="C110" s="14" t="s">
        <v>11</v>
      </c>
      <c r="L110" s="17"/>
    </row>
    <row r="111" spans="2:12" s="16" customFormat="1" ht="26.25" customHeight="1">
      <c r="B111" s="17"/>
      <c r="E111" s="185" t="str">
        <f>E7</f>
        <v>Novostavba prezentačno-degustačného objektu - Pivovar Urpiner Banská Bystrica</v>
      </c>
      <c r="F111" s="185"/>
      <c r="G111" s="185"/>
      <c r="H111" s="185"/>
      <c r="L111" s="17"/>
    </row>
    <row r="112" spans="2:12" s="16" customFormat="1" ht="12" customHeight="1">
      <c r="B112" s="17"/>
      <c r="C112" s="14" t="s">
        <v>102</v>
      </c>
      <c r="L112" s="17"/>
    </row>
    <row r="113" spans="2:65" s="16" customFormat="1" ht="16.5" customHeight="1">
      <c r="B113" s="17"/>
      <c r="E113" s="173" t="str">
        <f>E9</f>
        <v>029 - URPINER - odstránen...</v>
      </c>
      <c r="F113" s="173"/>
      <c r="G113" s="173"/>
      <c r="H113" s="173"/>
      <c r="L113" s="17"/>
    </row>
    <row r="114" spans="2:65" s="16" customFormat="1" ht="6.9" customHeight="1">
      <c r="B114" s="17"/>
      <c r="L114" s="17"/>
    </row>
    <row r="115" spans="2:65" s="16" customFormat="1" ht="12" customHeight="1">
      <c r="B115" s="17"/>
      <c r="C115" s="14" t="s">
        <v>15</v>
      </c>
      <c r="F115" s="4" t="str">
        <f>F12</f>
        <v xml:space="preserve"> </v>
      </c>
      <c r="I115" s="14" t="s">
        <v>17</v>
      </c>
      <c r="J115" s="1" t="str">
        <f>IF(J12="","",J12)</f>
        <v/>
      </c>
      <c r="L115" s="17"/>
    </row>
    <row r="116" spans="2:65" s="16" customFormat="1" ht="6.9" customHeight="1">
      <c r="B116" s="17"/>
      <c r="L116" s="17"/>
    </row>
    <row r="117" spans="2:65" s="16" customFormat="1" ht="15.15" customHeight="1">
      <c r="B117" s="17"/>
      <c r="C117" s="14" t="s">
        <v>18</v>
      </c>
      <c r="F117" s="4" t="str">
        <f>E15</f>
        <v>Banskobystrický pivovar, a.s. Banská Bystrica</v>
      </c>
      <c r="I117" s="14" t="s">
        <v>23</v>
      </c>
      <c r="J117" s="3" t="str">
        <f>E21</f>
        <v xml:space="preserve"> </v>
      </c>
      <c r="L117" s="17"/>
    </row>
    <row r="118" spans="2:65" s="16" customFormat="1" ht="15.15" customHeight="1">
      <c r="B118" s="17"/>
      <c r="C118" s="14" t="s">
        <v>22</v>
      </c>
      <c r="F118" s="4">
        <f>IF(E18="","",E18)</f>
        <v>0</v>
      </c>
      <c r="I118" s="14" t="s">
        <v>26</v>
      </c>
      <c r="J118" s="3" t="str">
        <f>E24</f>
        <v xml:space="preserve"> </v>
      </c>
      <c r="L118" s="17"/>
    </row>
    <row r="119" spans="2:65" s="16" customFormat="1" ht="10.35" customHeight="1">
      <c r="B119" s="17"/>
      <c r="L119" s="17"/>
    </row>
    <row r="120" spans="2:65" s="109" customFormat="1" ht="29.25" customHeight="1">
      <c r="B120" s="110"/>
      <c r="C120" s="111" t="s">
        <v>115</v>
      </c>
      <c r="D120" s="112" t="s">
        <v>53</v>
      </c>
      <c r="E120" s="112" t="s">
        <v>49</v>
      </c>
      <c r="F120" s="112" t="s">
        <v>50</v>
      </c>
      <c r="G120" s="112" t="s">
        <v>116</v>
      </c>
      <c r="H120" s="112" t="s">
        <v>117</v>
      </c>
      <c r="I120" s="112" t="s">
        <v>118</v>
      </c>
      <c r="J120" s="113" t="s">
        <v>106</v>
      </c>
      <c r="K120" s="114" t="s">
        <v>119</v>
      </c>
      <c r="L120" s="110"/>
      <c r="M120" s="47"/>
      <c r="N120" s="48" t="s">
        <v>32</v>
      </c>
      <c r="O120" s="48" t="s">
        <v>120</v>
      </c>
      <c r="P120" s="48" t="s">
        <v>121</v>
      </c>
      <c r="Q120" s="48" t="s">
        <v>122</v>
      </c>
      <c r="R120" s="48" t="s">
        <v>123</v>
      </c>
      <c r="S120" s="48" t="s">
        <v>124</v>
      </c>
      <c r="T120" s="49" t="s">
        <v>125</v>
      </c>
    </row>
    <row r="121" spans="2:65" s="16" customFormat="1" ht="22.95" customHeight="1">
      <c r="B121" s="17"/>
      <c r="C121" s="53" t="s">
        <v>107</v>
      </c>
      <c r="J121" s="115">
        <f>BK121</f>
        <v>0</v>
      </c>
      <c r="L121" s="17"/>
      <c r="M121" s="50"/>
      <c r="N121" s="42"/>
      <c r="O121" s="42"/>
      <c r="P121" s="116">
        <f>P122+P141</f>
        <v>0</v>
      </c>
      <c r="Q121" s="42"/>
      <c r="R121" s="116">
        <f>R122+R141</f>
        <v>0</v>
      </c>
      <c r="S121" s="42"/>
      <c r="T121" s="117">
        <f>T122+T141</f>
        <v>0</v>
      </c>
      <c r="AT121" s="6" t="s">
        <v>67</v>
      </c>
      <c r="AU121" s="6" t="s">
        <v>108</v>
      </c>
      <c r="BK121" s="118">
        <f>BK122+BK141</f>
        <v>0</v>
      </c>
    </row>
    <row r="122" spans="2:65" s="119" customFormat="1" ht="25.95" customHeight="1">
      <c r="B122" s="120"/>
      <c r="D122" s="121" t="s">
        <v>67</v>
      </c>
      <c r="E122" s="122" t="s">
        <v>126</v>
      </c>
      <c r="F122" s="122" t="s">
        <v>127</v>
      </c>
      <c r="J122" s="123">
        <f>BK122</f>
        <v>0</v>
      </c>
      <c r="L122" s="120"/>
      <c r="M122" s="124"/>
      <c r="P122" s="125">
        <f>P123</f>
        <v>0</v>
      </c>
      <c r="R122" s="125">
        <f>R123</f>
        <v>0</v>
      </c>
      <c r="T122" s="126">
        <f>T123</f>
        <v>0</v>
      </c>
      <c r="AR122" s="121" t="s">
        <v>76</v>
      </c>
      <c r="AT122" s="127" t="s">
        <v>67</v>
      </c>
      <c r="AU122" s="127" t="s">
        <v>68</v>
      </c>
      <c r="AY122" s="121" t="s">
        <v>128</v>
      </c>
      <c r="BK122" s="128">
        <f>BK123</f>
        <v>0</v>
      </c>
    </row>
    <row r="123" spans="2:65" s="119" customFormat="1" ht="22.95" customHeight="1">
      <c r="B123" s="120"/>
      <c r="D123" s="121" t="s">
        <v>67</v>
      </c>
      <c r="E123" s="129" t="s">
        <v>93</v>
      </c>
      <c r="F123" s="129" t="s">
        <v>129</v>
      </c>
      <c r="J123" s="130">
        <f>BK123</f>
        <v>0</v>
      </c>
      <c r="L123" s="120"/>
      <c r="M123" s="124"/>
      <c r="P123" s="125">
        <f>SUM(P124:P140)</f>
        <v>0</v>
      </c>
      <c r="R123" s="125">
        <f>SUM(R124:R140)</f>
        <v>0</v>
      </c>
      <c r="T123" s="126">
        <f>SUM(T124:T140)</f>
        <v>0</v>
      </c>
      <c r="AR123" s="121" t="s">
        <v>76</v>
      </c>
      <c r="AT123" s="127" t="s">
        <v>67</v>
      </c>
      <c r="AU123" s="127" t="s">
        <v>76</v>
      </c>
      <c r="AY123" s="121" t="s">
        <v>128</v>
      </c>
      <c r="BK123" s="128">
        <f>SUM(BK124:BK140)</f>
        <v>0</v>
      </c>
    </row>
    <row r="124" spans="2:65" s="16" customFormat="1" ht="33" customHeight="1">
      <c r="B124" s="131"/>
      <c r="C124" s="132" t="s">
        <v>90</v>
      </c>
      <c r="D124" s="132" t="s">
        <v>130</v>
      </c>
      <c r="E124" s="133" t="s">
        <v>131</v>
      </c>
      <c r="F124" s="134" t="s">
        <v>132</v>
      </c>
      <c r="G124" s="135" t="s">
        <v>133</v>
      </c>
      <c r="H124" s="136">
        <v>66.700999999999993</v>
      </c>
      <c r="I124" s="137"/>
      <c r="J124" s="137">
        <f t="shared" ref="J124:J140" si="0">ROUND(I124*H124,2)</f>
        <v>0</v>
      </c>
      <c r="K124" s="138"/>
      <c r="L124" s="17"/>
      <c r="M124" s="139"/>
      <c r="N124" s="140" t="s">
        <v>34</v>
      </c>
      <c r="O124" s="141">
        <v>0</v>
      </c>
      <c r="P124" s="141">
        <f t="shared" ref="P124:P140" si="1">O124*H124</f>
        <v>0</v>
      </c>
      <c r="Q124" s="141">
        <v>0</v>
      </c>
      <c r="R124" s="141">
        <f t="shared" ref="R124:R140" si="2">Q124*H124</f>
        <v>0</v>
      </c>
      <c r="S124" s="141">
        <v>0</v>
      </c>
      <c r="T124" s="142">
        <f t="shared" ref="T124:T140" si="3">S124*H124</f>
        <v>0</v>
      </c>
      <c r="AR124" s="143" t="s">
        <v>81</v>
      </c>
      <c r="AT124" s="143" t="s">
        <v>130</v>
      </c>
      <c r="AU124" s="143" t="s">
        <v>96</v>
      </c>
      <c r="AY124" s="6" t="s">
        <v>128</v>
      </c>
      <c r="BE124" s="144">
        <f t="shared" ref="BE124:BE140" si="4">IF(N124="základná",J124,0)</f>
        <v>0</v>
      </c>
      <c r="BF124" s="144">
        <f t="shared" ref="BF124:BF140" si="5">IF(N124="znížená",J124,0)</f>
        <v>0</v>
      </c>
      <c r="BG124" s="144">
        <f t="shared" ref="BG124:BG140" si="6">IF(N124="zákl. prenesená",J124,0)</f>
        <v>0</v>
      </c>
      <c r="BH124" s="144">
        <f t="shared" ref="BH124:BH140" si="7">IF(N124="zníž. prenesená",J124,0)</f>
        <v>0</v>
      </c>
      <c r="BI124" s="144">
        <f t="shared" ref="BI124:BI140" si="8">IF(N124="nulová",J124,0)</f>
        <v>0</v>
      </c>
      <c r="BJ124" s="6" t="s">
        <v>96</v>
      </c>
      <c r="BK124" s="144">
        <f t="shared" ref="BK124:BK140" si="9">ROUND(I124*H124,2)</f>
        <v>0</v>
      </c>
      <c r="BL124" s="6" t="s">
        <v>81</v>
      </c>
      <c r="BM124" s="143" t="s">
        <v>96</v>
      </c>
    </row>
    <row r="125" spans="2:65" s="16" customFormat="1" ht="37.950000000000003" customHeight="1">
      <c r="B125" s="131"/>
      <c r="C125" s="132" t="s">
        <v>87</v>
      </c>
      <c r="D125" s="132" t="s">
        <v>130</v>
      </c>
      <c r="E125" s="133" t="s">
        <v>134</v>
      </c>
      <c r="F125" s="134" t="s">
        <v>135</v>
      </c>
      <c r="G125" s="135" t="s">
        <v>136</v>
      </c>
      <c r="H125" s="136">
        <v>73.5</v>
      </c>
      <c r="I125" s="137"/>
      <c r="J125" s="137">
        <f t="shared" si="0"/>
        <v>0</v>
      </c>
      <c r="K125" s="138"/>
      <c r="L125" s="17"/>
      <c r="M125" s="139"/>
      <c r="N125" s="140" t="s">
        <v>34</v>
      </c>
      <c r="O125" s="141">
        <v>0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81</v>
      </c>
      <c r="AT125" s="143" t="s">
        <v>130</v>
      </c>
      <c r="AU125" s="143" t="s">
        <v>96</v>
      </c>
      <c r="AY125" s="6" t="s">
        <v>128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6" t="s">
        <v>96</v>
      </c>
      <c r="BK125" s="144">
        <f t="shared" si="9"/>
        <v>0</v>
      </c>
      <c r="BL125" s="6" t="s">
        <v>81</v>
      </c>
      <c r="BM125" s="143" t="s">
        <v>81</v>
      </c>
    </row>
    <row r="126" spans="2:65" s="16" customFormat="1" ht="44.25" customHeight="1">
      <c r="B126" s="131"/>
      <c r="C126" s="132" t="s">
        <v>84</v>
      </c>
      <c r="D126" s="132" t="s">
        <v>130</v>
      </c>
      <c r="E126" s="133" t="s">
        <v>137</v>
      </c>
      <c r="F126" s="134" t="s">
        <v>138</v>
      </c>
      <c r="G126" s="135" t="s">
        <v>133</v>
      </c>
      <c r="H126" s="136">
        <v>63.921999999999997</v>
      </c>
      <c r="I126" s="137"/>
      <c r="J126" s="137">
        <f t="shared" si="0"/>
        <v>0</v>
      </c>
      <c r="K126" s="138"/>
      <c r="L126" s="17"/>
      <c r="M126" s="139"/>
      <c r="N126" s="140" t="s">
        <v>34</v>
      </c>
      <c r="O126" s="141">
        <v>0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81</v>
      </c>
      <c r="AT126" s="143" t="s">
        <v>130</v>
      </c>
      <c r="AU126" s="143" t="s">
        <v>96</v>
      </c>
      <c r="AY126" s="6" t="s">
        <v>128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6" t="s">
        <v>96</v>
      </c>
      <c r="BK126" s="144">
        <f t="shared" si="9"/>
        <v>0</v>
      </c>
      <c r="BL126" s="6" t="s">
        <v>81</v>
      </c>
      <c r="BM126" s="143" t="s">
        <v>87</v>
      </c>
    </row>
    <row r="127" spans="2:65" s="16" customFormat="1" ht="24.15" customHeight="1">
      <c r="B127" s="131"/>
      <c r="C127" s="132" t="s">
        <v>81</v>
      </c>
      <c r="D127" s="132" t="s">
        <v>130</v>
      </c>
      <c r="E127" s="133" t="s">
        <v>139</v>
      </c>
      <c r="F127" s="134" t="s">
        <v>140</v>
      </c>
      <c r="G127" s="135" t="s">
        <v>133</v>
      </c>
      <c r="H127" s="136">
        <v>54.125999999999998</v>
      </c>
      <c r="I127" s="137"/>
      <c r="J127" s="137">
        <f t="shared" si="0"/>
        <v>0</v>
      </c>
      <c r="K127" s="138"/>
      <c r="L127" s="17"/>
      <c r="M127" s="139"/>
      <c r="N127" s="140" t="s">
        <v>34</v>
      </c>
      <c r="O127" s="141">
        <v>0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81</v>
      </c>
      <c r="AT127" s="143" t="s">
        <v>130</v>
      </c>
      <c r="AU127" s="143" t="s">
        <v>96</v>
      </c>
      <c r="AY127" s="6" t="s">
        <v>128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6" t="s">
        <v>96</v>
      </c>
      <c r="BK127" s="144">
        <f t="shared" si="9"/>
        <v>0</v>
      </c>
      <c r="BL127" s="6" t="s">
        <v>81</v>
      </c>
      <c r="BM127" s="143" t="s">
        <v>141</v>
      </c>
    </row>
    <row r="128" spans="2:65" s="16" customFormat="1" ht="37.950000000000003" customHeight="1">
      <c r="B128" s="131"/>
      <c r="C128" s="132" t="s">
        <v>141</v>
      </c>
      <c r="D128" s="132" t="s">
        <v>130</v>
      </c>
      <c r="E128" s="133" t="s">
        <v>142</v>
      </c>
      <c r="F128" s="134" t="s">
        <v>143</v>
      </c>
      <c r="G128" s="135" t="s">
        <v>133</v>
      </c>
      <c r="H128" s="136">
        <v>21.42</v>
      </c>
      <c r="I128" s="137"/>
      <c r="J128" s="137">
        <f t="shared" si="0"/>
        <v>0</v>
      </c>
      <c r="K128" s="138"/>
      <c r="L128" s="17"/>
      <c r="M128" s="139"/>
      <c r="N128" s="140" t="s">
        <v>34</v>
      </c>
      <c r="O128" s="141">
        <v>0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81</v>
      </c>
      <c r="AT128" s="143" t="s">
        <v>130</v>
      </c>
      <c r="AU128" s="143" t="s">
        <v>96</v>
      </c>
      <c r="AY128" s="6" t="s">
        <v>128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6" t="s">
        <v>96</v>
      </c>
      <c r="BK128" s="144">
        <f t="shared" si="9"/>
        <v>0</v>
      </c>
      <c r="BL128" s="6" t="s">
        <v>81</v>
      </c>
      <c r="BM128" s="143" t="s">
        <v>144</v>
      </c>
    </row>
    <row r="129" spans="2:65" s="16" customFormat="1" ht="24.15" customHeight="1">
      <c r="B129" s="131"/>
      <c r="C129" s="132" t="s">
        <v>145</v>
      </c>
      <c r="D129" s="132" t="s">
        <v>130</v>
      </c>
      <c r="E129" s="133" t="s">
        <v>146</v>
      </c>
      <c r="F129" s="134" t="s">
        <v>147</v>
      </c>
      <c r="G129" s="135" t="s">
        <v>148</v>
      </c>
      <c r="H129" s="136">
        <v>12</v>
      </c>
      <c r="I129" s="137"/>
      <c r="J129" s="137">
        <f t="shared" si="0"/>
        <v>0</v>
      </c>
      <c r="K129" s="138"/>
      <c r="L129" s="17"/>
      <c r="M129" s="139"/>
      <c r="N129" s="140" t="s">
        <v>34</v>
      </c>
      <c r="O129" s="141">
        <v>0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81</v>
      </c>
      <c r="AT129" s="143" t="s">
        <v>130</v>
      </c>
      <c r="AU129" s="143" t="s">
        <v>96</v>
      </c>
      <c r="AY129" s="6" t="s">
        <v>128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6" t="s">
        <v>96</v>
      </c>
      <c r="BK129" s="144">
        <f t="shared" si="9"/>
        <v>0</v>
      </c>
      <c r="BL129" s="6" t="s">
        <v>81</v>
      </c>
      <c r="BM129" s="143" t="s">
        <v>149</v>
      </c>
    </row>
    <row r="130" spans="2:65" s="16" customFormat="1" ht="24.15" customHeight="1">
      <c r="B130" s="131"/>
      <c r="C130" s="132" t="s">
        <v>150</v>
      </c>
      <c r="D130" s="132" t="s">
        <v>130</v>
      </c>
      <c r="E130" s="133" t="s">
        <v>151</v>
      </c>
      <c r="F130" s="134" t="s">
        <v>152</v>
      </c>
      <c r="G130" s="135" t="s">
        <v>153</v>
      </c>
      <c r="H130" s="136">
        <v>48</v>
      </c>
      <c r="I130" s="137"/>
      <c r="J130" s="137">
        <f t="shared" si="0"/>
        <v>0</v>
      </c>
      <c r="K130" s="138"/>
      <c r="L130" s="17"/>
      <c r="M130" s="139"/>
      <c r="N130" s="140" t="s">
        <v>34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81</v>
      </c>
      <c r="AT130" s="143" t="s">
        <v>130</v>
      </c>
      <c r="AU130" s="143" t="s">
        <v>96</v>
      </c>
      <c r="AY130" s="6" t="s">
        <v>128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6" t="s">
        <v>96</v>
      </c>
      <c r="BK130" s="144">
        <f t="shared" si="9"/>
        <v>0</v>
      </c>
      <c r="BL130" s="6" t="s">
        <v>81</v>
      </c>
      <c r="BM130" s="143" t="s">
        <v>145</v>
      </c>
    </row>
    <row r="131" spans="2:65" s="16" customFormat="1" ht="24.15" customHeight="1">
      <c r="B131" s="131"/>
      <c r="C131" s="132" t="s">
        <v>154</v>
      </c>
      <c r="D131" s="132" t="s">
        <v>130</v>
      </c>
      <c r="E131" s="133" t="s">
        <v>155</v>
      </c>
      <c r="F131" s="134" t="s">
        <v>156</v>
      </c>
      <c r="G131" s="135" t="s">
        <v>148</v>
      </c>
      <c r="H131" s="136">
        <v>15</v>
      </c>
      <c r="I131" s="137"/>
      <c r="J131" s="137">
        <f t="shared" si="0"/>
        <v>0</v>
      </c>
      <c r="K131" s="138"/>
      <c r="L131" s="17"/>
      <c r="M131" s="139"/>
      <c r="N131" s="140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81</v>
      </c>
      <c r="AT131" s="143" t="s">
        <v>130</v>
      </c>
      <c r="AU131" s="143" t="s">
        <v>96</v>
      </c>
      <c r="AY131" s="6" t="s">
        <v>128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6" t="s">
        <v>96</v>
      </c>
      <c r="BK131" s="144">
        <f t="shared" si="9"/>
        <v>0</v>
      </c>
      <c r="BL131" s="6" t="s">
        <v>81</v>
      </c>
      <c r="BM131" s="143" t="s">
        <v>157</v>
      </c>
    </row>
    <row r="132" spans="2:65" s="16" customFormat="1" ht="24.15" customHeight="1">
      <c r="B132" s="131"/>
      <c r="C132" s="132" t="s">
        <v>157</v>
      </c>
      <c r="D132" s="132" t="s">
        <v>130</v>
      </c>
      <c r="E132" s="133" t="s">
        <v>158</v>
      </c>
      <c r="F132" s="134" t="s">
        <v>159</v>
      </c>
      <c r="G132" s="135" t="s">
        <v>148</v>
      </c>
      <c r="H132" s="136">
        <v>1</v>
      </c>
      <c r="I132" s="137"/>
      <c r="J132" s="137">
        <f t="shared" si="0"/>
        <v>0</v>
      </c>
      <c r="K132" s="138"/>
      <c r="L132" s="17"/>
      <c r="M132" s="139"/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81</v>
      </c>
      <c r="AT132" s="143" t="s">
        <v>130</v>
      </c>
      <c r="AU132" s="143" t="s">
        <v>96</v>
      </c>
      <c r="AY132" s="6" t="s">
        <v>128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6" t="s">
        <v>96</v>
      </c>
      <c r="BK132" s="144">
        <f t="shared" si="9"/>
        <v>0</v>
      </c>
      <c r="BL132" s="6" t="s">
        <v>81</v>
      </c>
      <c r="BM132" s="143" t="s">
        <v>160</v>
      </c>
    </row>
    <row r="133" spans="2:65" s="16" customFormat="1" ht="24.15" customHeight="1">
      <c r="B133" s="131"/>
      <c r="C133" s="132" t="s">
        <v>6</v>
      </c>
      <c r="D133" s="132" t="s">
        <v>130</v>
      </c>
      <c r="E133" s="133" t="s">
        <v>161</v>
      </c>
      <c r="F133" s="134" t="s">
        <v>162</v>
      </c>
      <c r="G133" s="135" t="s">
        <v>153</v>
      </c>
      <c r="H133" s="136">
        <v>56</v>
      </c>
      <c r="I133" s="137"/>
      <c r="J133" s="137">
        <f t="shared" si="0"/>
        <v>0</v>
      </c>
      <c r="K133" s="138"/>
      <c r="L133" s="17"/>
      <c r="M133" s="139"/>
      <c r="N133" s="140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81</v>
      </c>
      <c r="AT133" s="143" t="s">
        <v>130</v>
      </c>
      <c r="AU133" s="143" t="s">
        <v>96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6</v>
      </c>
    </row>
    <row r="134" spans="2:65" s="16" customFormat="1" ht="24.15" customHeight="1">
      <c r="B134" s="131"/>
      <c r="C134" s="132" t="s">
        <v>163</v>
      </c>
      <c r="D134" s="132" t="s">
        <v>130</v>
      </c>
      <c r="E134" s="133" t="s">
        <v>164</v>
      </c>
      <c r="F134" s="134" t="s">
        <v>165</v>
      </c>
      <c r="G134" s="135" t="s">
        <v>136</v>
      </c>
      <c r="H134" s="136">
        <v>30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166</v>
      </c>
    </row>
    <row r="135" spans="2:65" s="16" customFormat="1" ht="24.15" customHeight="1">
      <c r="B135" s="131"/>
      <c r="C135" s="132" t="s">
        <v>160</v>
      </c>
      <c r="D135" s="132" t="s">
        <v>130</v>
      </c>
      <c r="E135" s="133" t="s">
        <v>167</v>
      </c>
      <c r="F135" s="134" t="s">
        <v>168</v>
      </c>
      <c r="G135" s="135" t="s">
        <v>136</v>
      </c>
      <c r="H135" s="136">
        <v>4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81</v>
      </c>
      <c r="AT135" s="143" t="s">
        <v>130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169</v>
      </c>
    </row>
    <row r="136" spans="2:65" s="16" customFormat="1" ht="21.75" customHeight="1">
      <c r="B136" s="131"/>
      <c r="C136" s="132" t="s">
        <v>93</v>
      </c>
      <c r="D136" s="132" t="s">
        <v>130</v>
      </c>
      <c r="E136" s="133" t="s">
        <v>170</v>
      </c>
      <c r="F136" s="134" t="s">
        <v>171</v>
      </c>
      <c r="G136" s="135" t="s">
        <v>172</v>
      </c>
      <c r="H136" s="136">
        <v>482.25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173</v>
      </c>
    </row>
    <row r="137" spans="2:65" s="16" customFormat="1" ht="24.15" customHeight="1">
      <c r="B137" s="131"/>
      <c r="C137" s="132" t="s">
        <v>144</v>
      </c>
      <c r="D137" s="132" t="s">
        <v>130</v>
      </c>
      <c r="E137" s="133" t="s">
        <v>174</v>
      </c>
      <c r="F137" s="134" t="s">
        <v>175</v>
      </c>
      <c r="G137" s="135" t="s">
        <v>172</v>
      </c>
      <c r="H137" s="136">
        <v>482.25</v>
      </c>
      <c r="I137" s="137"/>
      <c r="J137" s="137">
        <f t="shared" si="0"/>
        <v>0</v>
      </c>
      <c r="K137" s="138"/>
      <c r="L137" s="17"/>
      <c r="M137" s="139"/>
      <c r="N137" s="140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81</v>
      </c>
      <c r="AT137" s="143" t="s">
        <v>130</v>
      </c>
      <c r="AU137" s="143" t="s">
        <v>96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176</v>
      </c>
    </row>
    <row r="138" spans="2:65" s="16" customFormat="1" ht="24.15" customHeight="1">
      <c r="B138" s="131"/>
      <c r="C138" s="132" t="s">
        <v>177</v>
      </c>
      <c r="D138" s="132" t="s">
        <v>130</v>
      </c>
      <c r="E138" s="133" t="s">
        <v>178</v>
      </c>
      <c r="F138" s="134" t="s">
        <v>179</v>
      </c>
      <c r="G138" s="135" t="s">
        <v>172</v>
      </c>
      <c r="H138" s="136">
        <v>482.25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180</v>
      </c>
    </row>
    <row r="139" spans="2:65" s="16" customFormat="1" ht="24.15" customHeight="1">
      <c r="B139" s="131"/>
      <c r="C139" s="132" t="s">
        <v>149</v>
      </c>
      <c r="D139" s="132" t="s">
        <v>130</v>
      </c>
      <c r="E139" s="133" t="s">
        <v>181</v>
      </c>
      <c r="F139" s="134" t="s">
        <v>182</v>
      </c>
      <c r="G139" s="135" t="s">
        <v>172</v>
      </c>
      <c r="H139" s="136">
        <v>482.25</v>
      </c>
      <c r="I139" s="137"/>
      <c r="J139" s="137">
        <f t="shared" si="0"/>
        <v>0</v>
      </c>
      <c r="K139" s="138"/>
      <c r="L139" s="17"/>
      <c r="M139" s="139"/>
      <c r="N139" s="140" t="s">
        <v>34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81</v>
      </c>
      <c r="AT139" s="143" t="s">
        <v>130</v>
      </c>
      <c r="AU139" s="143" t="s">
        <v>96</v>
      </c>
      <c r="AY139" s="6" t="s">
        <v>128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6" t="s">
        <v>96</v>
      </c>
      <c r="BK139" s="144">
        <f t="shared" si="9"/>
        <v>0</v>
      </c>
      <c r="BL139" s="6" t="s">
        <v>81</v>
      </c>
      <c r="BM139" s="143" t="s">
        <v>183</v>
      </c>
    </row>
    <row r="140" spans="2:65" s="16" customFormat="1" ht="24.15" customHeight="1">
      <c r="B140" s="131"/>
      <c r="C140" s="132" t="s">
        <v>184</v>
      </c>
      <c r="D140" s="132" t="s">
        <v>130</v>
      </c>
      <c r="E140" s="133" t="s">
        <v>185</v>
      </c>
      <c r="F140" s="134" t="s">
        <v>186</v>
      </c>
      <c r="G140" s="135" t="s">
        <v>172</v>
      </c>
      <c r="H140" s="136">
        <v>482.25</v>
      </c>
      <c r="I140" s="137"/>
      <c r="J140" s="137">
        <f t="shared" si="0"/>
        <v>0</v>
      </c>
      <c r="K140" s="138"/>
      <c r="L140" s="17"/>
      <c r="M140" s="139"/>
      <c r="N140" s="140" t="s">
        <v>34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81</v>
      </c>
      <c r="AT140" s="143" t="s">
        <v>130</v>
      </c>
      <c r="AU140" s="143" t="s">
        <v>96</v>
      </c>
      <c r="AY140" s="6" t="s">
        <v>128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6" t="s">
        <v>96</v>
      </c>
      <c r="BK140" s="144">
        <f t="shared" si="9"/>
        <v>0</v>
      </c>
      <c r="BL140" s="6" t="s">
        <v>81</v>
      </c>
      <c r="BM140" s="143" t="s">
        <v>187</v>
      </c>
    </row>
    <row r="141" spans="2:65" s="119" customFormat="1" ht="25.95" customHeight="1">
      <c r="B141" s="120"/>
      <c r="D141" s="121" t="s">
        <v>67</v>
      </c>
      <c r="E141" s="122" t="s">
        <v>188</v>
      </c>
      <c r="F141" s="122" t="s">
        <v>189</v>
      </c>
      <c r="J141" s="123">
        <f>BK141</f>
        <v>0</v>
      </c>
      <c r="L141" s="120"/>
      <c r="M141" s="124"/>
      <c r="P141" s="125">
        <f>P142+P145</f>
        <v>0</v>
      </c>
      <c r="R141" s="125">
        <f>R142+R145</f>
        <v>0</v>
      </c>
      <c r="T141" s="126">
        <f>T142+T145</f>
        <v>0</v>
      </c>
      <c r="AR141" s="121" t="s">
        <v>96</v>
      </c>
      <c r="AT141" s="127" t="s">
        <v>67</v>
      </c>
      <c r="AU141" s="127" t="s">
        <v>68</v>
      </c>
      <c r="AY141" s="121" t="s">
        <v>128</v>
      </c>
      <c r="BK141" s="128">
        <f>BK142+BK145</f>
        <v>0</v>
      </c>
    </row>
    <row r="142" spans="2:65" s="119" customFormat="1" ht="22.95" customHeight="1">
      <c r="B142" s="120"/>
      <c r="D142" s="121" t="s">
        <v>67</v>
      </c>
      <c r="E142" s="129" t="s">
        <v>190</v>
      </c>
      <c r="F142" s="129" t="s">
        <v>191</v>
      </c>
      <c r="J142" s="130">
        <f>BK142</f>
        <v>0</v>
      </c>
      <c r="L142" s="120"/>
      <c r="M142" s="124"/>
      <c r="P142" s="125">
        <f>SUM(P143:P144)</f>
        <v>0</v>
      </c>
      <c r="R142" s="125">
        <f>SUM(R143:R144)</f>
        <v>0</v>
      </c>
      <c r="T142" s="126">
        <f>SUM(T143:T144)</f>
        <v>0</v>
      </c>
      <c r="AR142" s="121" t="s">
        <v>96</v>
      </c>
      <c r="AT142" s="127" t="s">
        <v>67</v>
      </c>
      <c r="AU142" s="127" t="s">
        <v>76</v>
      </c>
      <c r="AY142" s="121" t="s">
        <v>128</v>
      </c>
      <c r="BK142" s="128">
        <f>SUM(BK143:BK144)</f>
        <v>0</v>
      </c>
    </row>
    <row r="143" spans="2:65" s="16" customFormat="1" ht="24.15" customHeight="1">
      <c r="B143" s="131"/>
      <c r="C143" s="132" t="s">
        <v>96</v>
      </c>
      <c r="D143" s="132" t="s">
        <v>130</v>
      </c>
      <c r="E143" s="133" t="s">
        <v>192</v>
      </c>
      <c r="F143" s="134" t="s">
        <v>193</v>
      </c>
      <c r="G143" s="135" t="s">
        <v>136</v>
      </c>
      <c r="H143" s="136">
        <v>300.7</v>
      </c>
      <c r="I143" s="137"/>
      <c r="J143" s="137">
        <f>ROUND(I143*H143,2)</f>
        <v>0</v>
      </c>
      <c r="K143" s="138"/>
      <c r="L143" s="17"/>
      <c r="M143" s="139"/>
      <c r="N143" s="140" t="s">
        <v>34</v>
      </c>
      <c r="O143" s="141">
        <v>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157</v>
      </c>
      <c r="AT143" s="143" t="s">
        <v>130</v>
      </c>
      <c r="AU143" s="143" t="s">
        <v>96</v>
      </c>
      <c r="AY143" s="6" t="s">
        <v>128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6" t="s">
        <v>96</v>
      </c>
      <c r="BK143" s="144">
        <f>ROUND(I143*H143,2)</f>
        <v>0</v>
      </c>
      <c r="BL143" s="6" t="s">
        <v>157</v>
      </c>
      <c r="BM143" s="143" t="s">
        <v>194</v>
      </c>
    </row>
    <row r="144" spans="2:65" s="16" customFormat="1" ht="24.15" customHeight="1">
      <c r="B144" s="131"/>
      <c r="C144" s="132" t="s">
        <v>78</v>
      </c>
      <c r="D144" s="132" t="s">
        <v>130</v>
      </c>
      <c r="E144" s="133" t="s">
        <v>195</v>
      </c>
      <c r="F144" s="134" t="s">
        <v>196</v>
      </c>
      <c r="G144" s="135" t="s">
        <v>136</v>
      </c>
      <c r="H144" s="136">
        <v>300.7</v>
      </c>
      <c r="I144" s="137"/>
      <c r="J144" s="137">
        <f>ROUND(I144*H144,2)</f>
        <v>0</v>
      </c>
      <c r="K144" s="138"/>
      <c r="L144" s="17"/>
      <c r="M144" s="139"/>
      <c r="N144" s="140" t="s">
        <v>34</v>
      </c>
      <c r="O144" s="141">
        <v>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157</v>
      </c>
      <c r="AT144" s="143" t="s">
        <v>130</v>
      </c>
      <c r="AU144" s="143" t="s">
        <v>96</v>
      </c>
      <c r="AY144" s="6" t="s">
        <v>128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6" t="s">
        <v>96</v>
      </c>
      <c r="BK144" s="144">
        <f>ROUND(I144*H144,2)</f>
        <v>0</v>
      </c>
      <c r="BL144" s="6" t="s">
        <v>157</v>
      </c>
      <c r="BM144" s="143" t="s">
        <v>197</v>
      </c>
    </row>
    <row r="145" spans="2:65" s="119" customFormat="1" ht="22.95" customHeight="1">
      <c r="B145" s="120"/>
      <c r="D145" s="121" t="s">
        <v>67</v>
      </c>
      <c r="E145" s="129" t="s">
        <v>198</v>
      </c>
      <c r="F145" s="129" t="s">
        <v>199</v>
      </c>
      <c r="J145" s="130">
        <f>BK145</f>
        <v>0</v>
      </c>
      <c r="L145" s="120"/>
      <c r="M145" s="124"/>
      <c r="P145" s="125">
        <f>P146</f>
        <v>0</v>
      </c>
      <c r="R145" s="125">
        <f>R146</f>
        <v>0</v>
      </c>
      <c r="T145" s="126">
        <f>T146</f>
        <v>0</v>
      </c>
      <c r="AR145" s="121" t="s">
        <v>96</v>
      </c>
      <c r="AT145" s="127" t="s">
        <v>67</v>
      </c>
      <c r="AU145" s="127" t="s">
        <v>76</v>
      </c>
      <c r="AY145" s="121" t="s">
        <v>128</v>
      </c>
      <c r="BK145" s="128">
        <f>BK146</f>
        <v>0</v>
      </c>
    </row>
    <row r="146" spans="2:65" s="16" customFormat="1" ht="24.15" customHeight="1">
      <c r="B146" s="131"/>
      <c r="C146" s="132" t="s">
        <v>76</v>
      </c>
      <c r="D146" s="132" t="s">
        <v>130</v>
      </c>
      <c r="E146" s="133" t="s">
        <v>200</v>
      </c>
      <c r="F146" s="134" t="s">
        <v>201</v>
      </c>
      <c r="G146" s="135" t="s">
        <v>153</v>
      </c>
      <c r="H146" s="136">
        <v>71.5</v>
      </c>
      <c r="I146" s="137"/>
      <c r="J146" s="137">
        <f>ROUND(I146*H146,2)</f>
        <v>0</v>
      </c>
      <c r="K146" s="138"/>
      <c r="L146" s="17"/>
      <c r="M146" s="145"/>
      <c r="N146" s="146" t="s">
        <v>34</v>
      </c>
      <c r="O146" s="147">
        <v>0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3" t="s">
        <v>157</v>
      </c>
      <c r="AT146" s="143" t="s">
        <v>130</v>
      </c>
      <c r="AU146" s="143" t="s">
        <v>96</v>
      </c>
      <c r="AY146" s="6" t="s">
        <v>128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6" t="s">
        <v>96</v>
      </c>
      <c r="BK146" s="144">
        <f>ROUND(I146*H146,2)</f>
        <v>0</v>
      </c>
      <c r="BL146" s="6" t="s">
        <v>157</v>
      </c>
      <c r="BM146" s="143" t="s">
        <v>202</v>
      </c>
    </row>
    <row r="147" spans="2:65" s="16" customFormat="1" ht="6.9" customHeight="1">
      <c r="B147" s="32"/>
      <c r="C147" s="33"/>
      <c r="D147" s="33"/>
      <c r="E147" s="33"/>
      <c r="F147" s="33"/>
      <c r="G147" s="33"/>
      <c r="H147" s="33"/>
      <c r="I147" s="33"/>
      <c r="J147" s="33"/>
      <c r="K147" s="33"/>
      <c r="L147" s="17"/>
    </row>
  </sheetData>
  <autoFilter ref="C120:K146" xr:uid="{00000000-0009-0000-0000-000001000000}"/>
  <mergeCells count="9">
    <mergeCell ref="E85:H85"/>
    <mergeCell ref="E87:H87"/>
    <mergeCell ref="E111:H111"/>
    <mergeCell ref="E113:H113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85"/>
  <sheetViews>
    <sheetView showGridLines="0" topLeftCell="A84" zoomScaleNormal="100" workbookViewId="0">
      <selection activeCell="F23" sqref="F23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80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203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 t="s">
        <v>24</v>
      </c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/>
      <c r="L20" s="17"/>
    </row>
    <row r="21" spans="2:12" s="16" customFormat="1" ht="18" customHeight="1">
      <c r="B21" s="17"/>
      <c r="E21" s="4" t="s">
        <v>24</v>
      </c>
      <c r="I21" s="14" t="s">
        <v>21</v>
      </c>
      <c r="J21" s="4"/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/>
      <c r="L23" s="17"/>
    </row>
    <row r="24" spans="2:12" s="16" customFormat="1" ht="18" customHeight="1">
      <c r="B24" s="17"/>
      <c r="E24" s="4" t="s">
        <v>204</v>
      </c>
      <c r="I24" s="14" t="s">
        <v>21</v>
      </c>
      <c r="J24" s="4"/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ROUND(J130,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ROUND((SUM(BE130:BE284)),  2)</f>
        <v>0</v>
      </c>
      <c r="G33" s="84"/>
      <c r="H33" s="84"/>
      <c r="I33" s="85">
        <v>0.2</v>
      </c>
      <c r="J33" s="83">
        <f>ROUND(((SUM(BE130:BE284))*I33),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ROUND((SUM(BF130:BF284)),  2)</f>
        <v>0</v>
      </c>
      <c r="I34" s="87">
        <v>0.2</v>
      </c>
      <c r="J34" s="86">
        <f>ROUND(((SUM(BF130:BF284))*I34),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ROUND((SUM(BG130:BG284)),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ROUND((SUM(BH130:BH284)),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ROUND((SUM(BI130:BI284)),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3 - ZDRAVOTECHNIKA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 t="str">
        <f>IF(E18="","",E18)</f>
        <v/>
      </c>
      <c r="I92" s="14" t="s">
        <v>26</v>
      </c>
      <c r="J92" s="3" t="str">
        <f>E24</f>
        <v xml:space="preserve">                                        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J130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205</v>
      </c>
      <c r="E97" s="102"/>
      <c r="F97" s="102"/>
      <c r="G97" s="102"/>
      <c r="H97" s="102"/>
      <c r="I97" s="102"/>
      <c r="J97" s="103">
        <f>J131</f>
        <v>0</v>
      </c>
      <c r="L97" s="100"/>
    </row>
    <row r="98" spans="2:12" s="104" customFormat="1" ht="19.95" customHeight="1">
      <c r="B98" s="105"/>
      <c r="D98" s="106" t="s">
        <v>206</v>
      </c>
      <c r="E98" s="107"/>
      <c r="F98" s="107"/>
      <c r="G98" s="107"/>
      <c r="H98" s="107"/>
      <c r="I98" s="107"/>
      <c r="J98" s="108">
        <f>J132</f>
        <v>0</v>
      </c>
      <c r="L98" s="105"/>
    </row>
    <row r="99" spans="2:12" s="104" customFormat="1" ht="19.95" customHeight="1">
      <c r="B99" s="105"/>
      <c r="D99" s="106" t="s">
        <v>207</v>
      </c>
      <c r="E99" s="107"/>
      <c r="F99" s="107"/>
      <c r="G99" s="107"/>
      <c r="H99" s="107"/>
      <c r="I99" s="107"/>
      <c r="J99" s="108">
        <f>J152</f>
        <v>0</v>
      </c>
      <c r="L99" s="105"/>
    </row>
    <row r="100" spans="2:12" s="104" customFormat="1" ht="19.95" customHeight="1">
      <c r="B100" s="105"/>
      <c r="D100" s="106" t="s">
        <v>208</v>
      </c>
      <c r="E100" s="107"/>
      <c r="F100" s="107"/>
      <c r="G100" s="107"/>
      <c r="H100" s="107"/>
      <c r="I100" s="107"/>
      <c r="J100" s="108">
        <f>J157</f>
        <v>0</v>
      </c>
      <c r="L100" s="105"/>
    </row>
    <row r="101" spans="2:12" s="104" customFormat="1" ht="19.95" customHeight="1">
      <c r="B101" s="105"/>
      <c r="D101" s="106" t="s">
        <v>209</v>
      </c>
      <c r="E101" s="107"/>
      <c r="F101" s="107"/>
      <c r="G101" s="107"/>
      <c r="H101" s="107"/>
      <c r="I101" s="107"/>
      <c r="J101" s="108">
        <f>J159</f>
        <v>0</v>
      </c>
      <c r="L101" s="105"/>
    </row>
    <row r="102" spans="2:12" s="104" customFormat="1" ht="19.95" customHeight="1">
      <c r="B102" s="105"/>
      <c r="D102" s="106" t="s">
        <v>210</v>
      </c>
      <c r="E102" s="107"/>
      <c r="F102" s="107"/>
      <c r="G102" s="107"/>
      <c r="H102" s="107"/>
      <c r="I102" s="107"/>
      <c r="J102" s="108">
        <f>J171</f>
        <v>0</v>
      </c>
      <c r="L102" s="105"/>
    </row>
    <row r="103" spans="2:12" s="99" customFormat="1" ht="24.9" customHeight="1">
      <c r="B103" s="100"/>
      <c r="D103" s="101" t="s">
        <v>211</v>
      </c>
      <c r="E103" s="102"/>
      <c r="F103" s="102"/>
      <c r="G103" s="102"/>
      <c r="H103" s="102"/>
      <c r="I103" s="102"/>
      <c r="J103" s="103">
        <f>J174</f>
        <v>0</v>
      </c>
      <c r="L103" s="100"/>
    </row>
    <row r="104" spans="2:12" s="104" customFormat="1" ht="19.95" customHeight="1">
      <c r="B104" s="105"/>
      <c r="D104" s="106" t="s">
        <v>212</v>
      </c>
      <c r="E104" s="107"/>
      <c r="F104" s="107"/>
      <c r="G104" s="107"/>
      <c r="H104" s="107"/>
      <c r="I104" s="107"/>
      <c r="J104" s="108">
        <f>J175</f>
        <v>0</v>
      </c>
      <c r="L104" s="105"/>
    </row>
    <row r="105" spans="2:12" s="104" customFormat="1" ht="19.95" customHeight="1">
      <c r="B105" s="105"/>
      <c r="D105" s="106" t="s">
        <v>213</v>
      </c>
      <c r="E105" s="107"/>
      <c r="F105" s="107"/>
      <c r="G105" s="107"/>
      <c r="H105" s="107"/>
      <c r="I105" s="107"/>
      <c r="J105" s="108">
        <f>J199</f>
        <v>0</v>
      </c>
      <c r="L105" s="105"/>
    </row>
    <row r="106" spans="2:12" s="104" customFormat="1" ht="19.95" customHeight="1">
      <c r="B106" s="105"/>
      <c r="D106" s="106" t="s">
        <v>214</v>
      </c>
      <c r="E106" s="107"/>
      <c r="F106" s="107"/>
      <c r="G106" s="107"/>
      <c r="H106" s="107"/>
      <c r="I106" s="107"/>
      <c r="J106" s="108">
        <f>J243</f>
        <v>0</v>
      </c>
      <c r="L106" s="105"/>
    </row>
    <row r="107" spans="2:12" s="104" customFormat="1" ht="19.95" customHeight="1">
      <c r="B107" s="105"/>
      <c r="D107" s="106" t="s">
        <v>215</v>
      </c>
      <c r="E107" s="107"/>
      <c r="F107" s="107"/>
      <c r="G107" s="107"/>
      <c r="H107" s="107"/>
      <c r="I107" s="107"/>
      <c r="J107" s="108">
        <f>J245</f>
        <v>0</v>
      </c>
      <c r="L107" s="105"/>
    </row>
    <row r="108" spans="2:12" s="104" customFormat="1" ht="19.95" customHeight="1">
      <c r="B108" s="105"/>
      <c r="D108" s="106" t="s">
        <v>216</v>
      </c>
      <c r="E108" s="107"/>
      <c r="F108" s="107"/>
      <c r="G108" s="107"/>
      <c r="H108" s="107"/>
      <c r="I108" s="107"/>
      <c r="J108" s="108">
        <f>J280</f>
        <v>0</v>
      </c>
      <c r="L108" s="105"/>
    </row>
    <row r="109" spans="2:12" s="99" customFormat="1" ht="24.9" customHeight="1">
      <c r="B109" s="100"/>
      <c r="D109" s="101" t="s">
        <v>217</v>
      </c>
      <c r="E109" s="102"/>
      <c r="F109" s="102"/>
      <c r="G109" s="102"/>
      <c r="H109" s="102"/>
      <c r="I109" s="102"/>
      <c r="J109" s="103">
        <f>J282</f>
        <v>0</v>
      </c>
      <c r="L109" s="100"/>
    </row>
    <row r="110" spans="2:12" s="104" customFormat="1" ht="19.95" customHeight="1">
      <c r="B110" s="105"/>
      <c r="D110" s="106" t="s">
        <v>218</v>
      </c>
      <c r="E110" s="107"/>
      <c r="F110" s="107"/>
      <c r="G110" s="107"/>
      <c r="H110" s="107"/>
      <c r="I110" s="107"/>
      <c r="J110" s="108">
        <f>J283</f>
        <v>0</v>
      </c>
      <c r="L110" s="105"/>
    </row>
    <row r="111" spans="2:12" s="16" customFormat="1" ht="21.9" customHeight="1">
      <c r="B111" s="17"/>
      <c r="L111" s="17"/>
    </row>
    <row r="112" spans="2:12" s="16" customFormat="1" ht="6.9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17"/>
    </row>
    <row r="116" spans="2:12" s="16" customFormat="1" ht="6.9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17"/>
    </row>
    <row r="117" spans="2:12" s="16" customFormat="1" ht="24.9" customHeight="1">
      <c r="B117" s="17"/>
      <c r="C117" s="10" t="s">
        <v>114</v>
      </c>
      <c r="L117" s="17"/>
    </row>
    <row r="118" spans="2:12" s="16" customFormat="1" ht="6.9" customHeight="1">
      <c r="B118" s="17"/>
      <c r="L118" s="17"/>
    </row>
    <row r="119" spans="2:12" s="16" customFormat="1" ht="12" customHeight="1">
      <c r="B119" s="17"/>
      <c r="C119" s="14" t="s">
        <v>11</v>
      </c>
      <c r="L119" s="17"/>
    </row>
    <row r="120" spans="2:12" s="16" customFormat="1" ht="26.25" customHeight="1">
      <c r="B120" s="17"/>
      <c r="E120" s="185" t="str">
        <f>E7</f>
        <v>Novostavba prezentačno-degustačného objektu - Pivovar Urpiner Banská Bystrica</v>
      </c>
      <c r="F120" s="185"/>
      <c r="G120" s="185"/>
      <c r="H120" s="185"/>
      <c r="L120" s="17"/>
    </row>
    <row r="121" spans="2:12" s="16" customFormat="1" ht="12" customHeight="1">
      <c r="B121" s="17"/>
      <c r="C121" s="14" t="s">
        <v>102</v>
      </c>
      <c r="L121" s="17"/>
    </row>
    <row r="122" spans="2:12" s="16" customFormat="1" ht="16.5" customHeight="1">
      <c r="B122" s="17"/>
      <c r="E122" s="173" t="str">
        <f>E9</f>
        <v>3 - ZDRAVOTECHNIKA</v>
      </c>
      <c r="F122" s="173"/>
      <c r="G122" s="173"/>
      <c r="H122" s="173"/>
      <c r="L122" s="17"/>
    </row>
    <row r="123" spans="2:12" s="16" customFormat="1" ht="6.9" customHeight="1">
      <c r="B123" s="17"/>
      <c r="L123" s="17"/>
    </row>
    <row r="124" spans="2:12" s="16" customFormat="1" ht="12" customHeight="1">
      <c r="B124" s="17"/>
      <c r="C124" s="14" t="s">
        <v>15</v>
      </c>
      <c r="F124" s="4" t="str">
        <f>F12</f>
        <v>Banská Bystrica</v>
      </c>
      <c r="I124" s="14" t="s">
        <v>17</v>
      </c>
      <c r="J124" s="1">
        <f>IF(J12="","",J12)</f>
        <v>0</v>
      </c>
      <c r="L124" s="17"/>
    </row>
    <row r="125" spans="2:12" s="16" customFormat="1" ht="6.9" customHeight="1">
      <c r="B125" s="17"/>
      <c r="L125" s="17"/>
    </row>
    <row r="126" spans="2:12" s="16" customFormat="1" ht="15.15" customHeight="1">
      <c r="B126" s="17"/>
      <c r="C126" s="14" t="s">
        <v>18</v>
      </c>
      <c r="F126" s="4" t="str">
        <f>E15</f>
        <v>Banskobystrický pivovar, a.s. Banská Bystrica</v>
      </c>
      <c r="I126" s="14" t="s">
        <v>23</v>
      </c>
      <c r="J126" s="3" t="str">
        <f>E21</f>
        <v xml:space="preserve"> </v>
      </c>
      <c r="L126" s="17"/>
    </row>
    <row r="127" spans="2:12" s="16" customFormat="1" ht="15.15" customHeight="1">
      <c r="B127" s="17"/>
      <c r="C127" s="14" t="s">
        <v>22</v>
      </c>
      <c r="F127" s="4" t="str">
        <f>IF(E18="","",E18)</f>
        <v/>
      </c>
      <c r="I127" s="14" t="s">
        <v>26</v>
      </c>
      <c r="J127" s="3" t="str">
        <f>E24</f>
        <v xml:space="preserve">                                         </v>
      </c>
      <c r="L127" s="17"/>
    </row>
    <row r="128" spans="2:12" s="16" customFormat="1" ht="10.35" customHeight="1">
      <c r="B128" s="17"/>
      <c r="L128" s="17"/>
    </row>
    <row r="129" spans="2:65" s="109" customFormat="1" ht="29.25" customHeight="1">
      <c r="B129" s="110"/>
      <c r="C129" s="111" t="s">
        <v>115</v>
      </c>
      <c r="D129" s="112" t="s">
        <v>53</v>
      </c>
      <c r="E129" s="112" t="s">
        <v>49</v>
      </c>
      <c r="F129" s="112" t="s">
        <v>50</v>
      </c>
      <c r="G129" s="112" t="s">
        <v>116</v>
      </c>
      <c r="H129" s="112" t="s">
        <v>117</v>
      </c>
      <c r="I129" s="112" t="s">
        <v>118</v>
      </c>
      <c r="J129" s="113" t="s">
        <v>106</v>
      </c>
      <c r="K129" s="114" t="s">
        <v>119</v>
      </c>
      <c r="L129" s="110"/>
      <c r="M129" s="47"/>
      <c r="N129" s="48" t="s">
        <v>32</v>
      </c>
      <c r="O129" s="48" t="s">
        <v>120</v>
      </c>
      <c r="P129" s="48" t="s">
        <v>121</v>
      </c>
      <c r="Q129" s="48" t="s">
        <v>122</v>
      </c>
      <c r="R129" s="48" t="s">
        <v>123</v>
      </c>
      <c r="S129" s="48" t="s">
        <v>124</v>
      </c>
      <c r="T129" s="49" t="s">
        <v>125</v>
      </c>
    </row>
    <row r="130" spans="2:65" s="16" customFormat="1" ht="22.95" customHeight="1">
      <c r="B130" s="17"/>
      <c r="C130" s="53" t="s">
        <v>107</v>
      </c>
      <c r="J130" s="115">
        <f>BK130</f>
        <v>0</v>
      </c>
      <c r="L130" s="17"/>
      <c r="M130" s="50"/>
      <c r="N130" s="42"/>
      <c r="O130" s="42"/>
      <c r="P130" s="116">
        <f>P131+P174+P282</f>
        <v>0</v>
      </c>
      <c r="Q130" s="42"/>
      <c r="R130" s="116">
        <f>R131+R174+R282</f>
        <v>318.35752664999995</v>
      </c>
      <c r="S130" s="42"/>
      <c r="T130" s="117">
        <f>T131+T174+T282</f>
        <v>89.544000000000011</v>
      </c>
      <c r="AT130" s="6" t="s">
        <v>67</v>
      </c>
      <c r="AU130" s="6" t="s">
        <v>108</v>
      </c>
      <c r="BK130" s="118">
        <f>BK131+BK174+BK282</f>
        <v>0</v>
      </c>
    </row>
    <row r="131" spans="2:65" s="119" customFormat="1" ht="25.95" customHeight="1">
      <c r="B131" s="120"/>
      <c r="D131" s="121" t="s">
        <v>67</v>
      </c>
      <c r="E131" s="122" t="s">
        <v>219</v>
      </c>
      <c r="F131" s="122" t="s">
        <v>220</v>
      </c>
      <c r="J131" s="123">
        <f>BK131</f>
        <v>0</v>
      </c>
      <c r="L131" s="120"/>
      <c r="M131" s="124"/>
      <c r="P131" s="125">
        <f>P132+P152+P157+P159+P171</f>
        <v>0</v>
      </c>
      <c r="R131" s="125">
        <f>R132+R152+R157+R159+R171</f>
        <v>314.95570664999997</v>
      </c>
      <c r="T131" s="126">
        <f>T132+T152+T157+T159+T171</f>
        <v>89.544000000000011</v>
      </c>
      <c r="AR131" s="121" t="s">
        <v>76</v>
      </c>
      <c r="AT131" s="127" t="s">
        <v>67</v>
      </c>
      <c r="AU131" s="127" t="s">
        <v>68</v>
      </c>
      <c r="AY131" s="121" t="s">
        <v>128</v>
      </c>
      <c r="BK131" s="128">
        <f>BK132+BK152+BK157+BK159+BK171</f>
        <v>0</v>
      </c>
    </row>
    <row r="132" spans="2:65" s="119" customFormat="1" ht="22.95" customHeight="1">
      <c r="B132" s="120"/>
      <c r="D132" s="121" t="s">
        <v>67</v>
      </c>
      <c r="E132" s="129" t="s">
        <v>76</v>
      </c>
      <c r="F132" s="129" t="s">
        <v>221</v>
      </c>
      <c r="J132" s="130">
        <f>BK132</f>
        <v>0</v>
      </c>
      <c r="L132" s="120"/>
      <c r="M132" s="124"/>
      <c r="P132" s="125">
        <f>SUM(P133:P151)</f>
        <v>0</v>
      </c>
      <c r="R132" s="125">
        <f>SUM(R133:R151)</f>
        <v>153.01967295</v>
      </c>
      <c r="T132" s="126">
        <f>SUM(T133:T151)</f>
        <v>89.544000000000011</v>
      </c>
      <c r="AR132" s="121" t="s">
        <v>76</v>
      </c>
      <c r="AT132" s="127" t="s">
        <v>67</v>
      </c>
      <c r="AU132" s="127" t="s">
        <v>76</v>
      </c>
      <c r="AY132" s="121" t="s">
        <v>128</v>
      </c>
      <c r="BK132" s="128">
        <f>SUM(BK133:BK151)</f>
        <v>0</v>
      </c>
    </row>
    <row r="133" spans="2:65" s="16" customFormat="1" ht="16.5" customHeight="1">
      <c r="B133" s="131"/>
      <c r="C133" s="132" t="s">
        <v>68</v>
      </c>
      <c r="D133" s="132" t="s">
        <v>130</v>
      </c>
      <c r="E133" s="133" t="s">
        <v>222</v>
      </c>
      <c r="F133" s="134" t="s">
        <v>223</v>
      </c>
      <c r="G133" s="135" t="s">
        <v>224</v>
      </c>
      <c r="H133" s="136">
        <v>0.215</v>
      </c>
      <c r="I133" s="137"/>
      <c r="J133" s="137">
        <f t="shared" ref="J133:J151" si="0">ROUND(I133*H133,2)</f>
        <v>0</v>
      </c>
      <c r="K133" s="138"/>
      <c r="L133" s="17"/>
      <c r="M133" s="139"/>
      <c r="N133" s="140" t="s">
        <v>34</v>
      </c>
      <c r="O133" s="141">
        <v>0</v>
      </c>
      <c r="P133" s="141">
        <f t="shared" ref="P133:P151" si="1">O133*H133</f>
        <v>0</v>
      </c>
      <c r="Q133" s="141">
        <v>0.40872999999999998</v>
      </c>
      <c r="R133" s="141">
        <f t="shared" ref="R133:R151" si="2">Q133*H133</f>
        <v>8.7876949999999995E-2</v>
      </c>
      <c r="S133" s="141">
        <v>0</v>
      </c>
      <c r="T133" s="142">
        <f t="shared" ref="T133:T151" si="3">S133*H133</f>
        <v>0</v>
      </c>
      <c r="AR133" s="143" t="s">
        <v>81</v>
      </c>
      <c r="AT133" s="143" t="s">
        <v>130</v>
      </c>
      <c r="AU133" s="143" t="s">
        <v>96</v>
      </c>
      <c r="AY133" s="6" t="s">
        <v>128</v>
      </c>
      <c r="BE133" s="144">
        <f t="shared" ref="BE133:BE151" si="4">IF(N133="základná",J133,0)</f>
        <v>0</v>
      </c>
      <c r="BF133" s="144">
        <f t="shared" ref="BF133:BF151" si="5">IF(N133="znížená",J133,0)</f>
        <v>0</v>
      </c>
      <c r="BG133" s="144">
        <f t="shared" ref="BG133:BG151" si="6">IF(N133="zákl. prenesená",J133,0)</f>
        <v>0</v>
      </c>
      <c r="BH133" s="144">
        <f t="shared" ref="BH133:BH151" si="7">IF(N133="zníž. prenesená",J133,0)</f>
        <v>0</v>
      </c>
      <c r="BI133" s="144">
        <f t="shared" ref="BI133:BI151" si="8">IF(N133="nulová",J133,0)</f>
        <v>0</v>
      </c>
      <c r="BJ133" s="6" t="s">
        <v>96</v>
      </c>
      <c r="BK133" s="144">
        <f t="shared" ref="BK133:BK151" si="9">ROUND(I133*H133,2)</f>
        <v>0</v>
      </c>
      <c r="BL133" s="6" t="s">
        <v>81</v>
      </c>
      <c r="BM133" s="143" t="s">
        <v>96</v>
      </c>
    </row>
    <row r="134" spans="2:65" s="16" customFormat="1" ht="24.15" customHeight="1">
      <c r="B134" s="131"/>
      <c r="C134" s="132" t="s">
        <v>68</v>
      </c>
      <c r="D134" s="132" t="s">
        <v>130</v>
      </c>
      <c r="E134" s="133" t="s">
        <v>225</v>
      </c>
      <c r="F134" s="134" t="s">
        <v>226</v>
      </c>
      <c r="G134" s="135" t="s">
        <v>136</v>
      </c>
      <c r="H134" s="136">
        <v>82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0.24</v>
      </c>
      <c r="T134" s="142">
        <f t="shared" si="3"/>
        <v>19.68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81</v>
      </c>
    </row>
    <row r="135" spans="2:65" s="16" customFormat="1" ht="24.15" customHeight="1">
      <c r="B135" s="131"/>
      <c r="C135" s="132" t="s">
        <v>68</v>
      </c>
      <c r="D135" s="132" t="s">
        <v>130</v>
      </c>
      <c r="E135" s="133" t="s">
        <v>227</v>
      </c>
      <c r="F135" s="134" t="s">
        <v>228</v>
      </c>
      <c r="G135" s="135" t="s">
        <v>136</v>
      </c>
      <c r="H135" s="136">
        <v>123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0.5</v>
      </c>
      <c r="T135" s="142">
        <f t="shared" si="3"/>
        <v>61.5</v>
      </c>
      <c r="AR135" s="143" t="s">
        <v>81</v>
      </c>
      <c r="AT135" s="143" t="s">
        <v>130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87</v>
      </c>
    </row>
    <row r="136" spans="2:65" s="16" customFormat="1" ht="24.15" customHeight="1">
      <c r="B136" s="131"/>
      <c r="C136" s="132" t="s">
        <v>68</v>
      </c>
      <c r="D136" s="132" t="s">
        <v>130</v>
      </c>
      <c r="E136" s="133" t="s">
        <v>229</v>
      </c>
      <c r="F136" s="134" t="s">
        <v>230</v>
      </c>
      <c r="G136" s="135" t="s">
        <v>136</v>
      </c>
      <c r="H136" s="136">
        <v>164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5.0999999999999997E-2</v>
      </c>
      <c r="T136" s="142">
        <f t="shared" si="3"/>
        <v>8.363999999999999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141</v>
      </c>
    </row>
    <row r="137" spans="2:65" s="16" customFormat="1" ht="24.15" customHeight="1">
      <c r="B137" s="131"/>
      <c r="C137" s="132" t="s">
        <v>68</v>
      </c>
      <c r="D137" s="132" t="s">
        <v>130</v>
      </c>
      <c r="E137" s="133" t="s">
        <v>231</v>
      </c>
      <c r="F137" s="134" t="s">
        <v>232</v>
      </c>
      <c r="G137" s="135" t="s">
        <v>133</v>
      </c>
      <c r="H137" s="136">
        <v>538.41999999999996</v>
      </c>
      <c r="I137" s="137"/>
      <c r="J137" s="137">
        <f t="shared" si="0"/>
        <v>0</v>
      </c>
      <c r="K137" s="138"/>
      <c r="L137" s="17"/>
      <c r="M137" s="139"/>
      <c r="N137" s="140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81</v>
      </c>
      <c r="AT137" s="143" t="s">
        <v>130</v>
      </c>
      <c r="AU137" s="143" t="s">
        <v>96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144</v>
      </c>
    </row>
    <row r="138" spans="2:65" s="16" customFormat="1" ht="21.75" customHeight="1">
      <c r="B138" s="131"/>
      <c r="C138" s="132" t="s">
        <v>68</v>
      </c>
      <c r="D138" s="132" t="s">
        <v>130</v>
      </c>
      <c r="E138" s="133" t="s">
        <v>233</v>
      </c>
      <c r="F138" s="134" t="s">
        <v>234</v>
      </c>
      <c r="G138" s="135" t="s">
        <v>133</v>
      </c>
      <c r="H138" s="136">
        <v>538.41999999999996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149</v>
      </c>
    </row>
    <row r="139" spans="2:65" s="16" customFormat="1" ht="24.15" customHeight="1">
      <c r="B139" s="131"/>
      <c r="C139" s="132" t="s">
        <v>68</v>
      </c>
      <c r="D139" s="132" t="s">
        <v>130</v>
      </c>
      <c r="E139" s="133" t="s">
        <v>235</v>
      </c>
      <c r="F139" s="134" t="s">
        <v>236</v>
      </c>
      <c r="G139" s="135" t="s">
        <v>136</v>
      </c>
      <c r="H139" s="136">
        <v>57.6</v>
      </c>
      <c r="I139" s="137"/>
      <c r="J139" s="137">
        <f t="shared" si="0"/>
        <v>0</v>
      </c>
      <c r="K139" s="138"/>
      <c r="L139" s="17"/>
      <c r="M139" s="139"/>
      <c r="N139" s="140" t="s">
        <v>34</v>
      </c>
      <c r="O139" s="141">
        <v>0</v>
      </c>
      <c r="P139" s="141">
        <f t="shared" si="1"/>
        <v>0</v>
      </c>
      <c r="Q139" s="141">
        <v>2.1000000000000001E-4</v>
      </c>
      <c r="R139" s="141">
        <f t="shared" si="2"/>
        <v>1.2096000000000001E-2</v>
      </c>
      <c r="S139" s="141">
        <v>0</v>
      </c>
      <c r="T139" s="142">
        <f t="shared" si="3"/>
        <v>0</v>
      </c>
      <c r="AR139" s="143" t="s">
        <v>81</v>
      </c>
      <c r="AT139" s="143" t="s">
        <v>130</v>
      </c>
      <c r="AU139" s="143" t="s">
        <v>96</v>
      </c>
      <c r="AY139" s="6" t="s">
        <v>128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6" t="s">
        <v>96</v>
      </c>
      <c r="BK139" s="144">
        <f t="shared" si="9"/>
        <v>0</v>
      </c>
      <c r="BL139" s="6" t="s">
        <v>81</v>
      </c>
      <c r="BM139" s="143" t="s">
        <v>145</v>
      </c>
    </row>
    <row r="140" spans="2:65" s="16" customFormat="1" ht="24.15" customHeight="1">
      <c r="B140" s="131"/>
      <c r="C140" s="132" t="s">
        <v>68</v>
      </c>
      <c r="D140" s="132" t="s">
        <v>130</v>
      </c>
      <c r="E140" s="133" t="s">
        <v>237</v>
      </c>
      <c r="F140" s="134" t="s">
        <v>238</v>
      </c>
      <c r="G140" s="135" t="s">
        <v>136</v>
      </c>
      <c r="H140" s="136">
        <v>1020</v>
      </c>
      <c r="I140" s="137"/>
      <c r="J140" s="137">
        <f t="shared" si="0"/>
        <v>0</v>
      </c>
      <c r="K140" s="138"/>
      <c r="L140" s="17"/>
      <c r="M140" s="139"/>
      <c r="N140" s="140" t="s">
        <v>34</v>
      </c>
      <c r="O140" s="141">
        <v>0</v>
      </c>
      <c r="P140" s="141">
        <f t="shared" si="1"/>
        <v>0</v>
      </c>
      <c r="Q140" s="141">
        <v>6.2E-4</v>
      </c>
      <c r="R140" s="141">
        <f t="shared" si="2"/>
        <v>0.63239999999999996</v>
      </c>
      <c r="S140" s="141">
        <v>0</v>
      </c>
      <c r="T140" s="142">
        <f t="shared" si="3"/>
        <v>0</v>
      </c>
      <c r="AR140" s="143" t="s">
        <v>81</v>
      </c>
      <c r="AT140" s="143" t="s">
        <v>130</v>
      </c>
      <c r="AU140" s="143" t="s">
        <v>96</v>
      </c>
      <c r="AY140" s="6" t="s">
        <v>128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6" t="s">
        <v>96</v>
      </c>
      <c r="BK140" s="144">
        <f t="shared" si="9"/>
        <v>0</v>
      </c>
      <c r="BL140" s="6" t="s">
        <v>81</v>
      </c>
      <c r="BM140" s="143" t="s">
        <v>157</v>
      </c>
    </row>
    <row r="141" spans="2:65" s="16" customFormat="1" ht="24.15" customHeight="1">
      <c r="B141" s="131"/>
      <c r="C141" s="132" t="s">
        <v>68</v>
      </c>
      <c r="D141" s="132" t="s">
        <v>130</v>
      </c>
      <c r="E141" s="133" t="s">
        <v>239</v>
      </c>
      <c r="F141" s="134" t="s">
        <v>240</v>
      </c>
      <c r="G141" s="135" t="s">
        <v>136</v>
      </c>
      <c r="H141" s="136">
        <v>57.6</v>
      </c>
      <c r="I141" s="137"/>
      <c r="J141" s="137">
        <f t="shared" si="0"/>
        <v>0</v>
      </c>
      <c r="K141" s="138"/>
      <c r="L141" s="17"/>
      <c r="M141" s="139"/>
      <c r="N141" s="140" t="s">
        <v>34</v>
      </c>
      <c r="O141" s="141">
        <v>0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81</v>
      </c>
      <c r="AT141" s="143" t="s">
        <v>130</v>
      </c>
      <c r="AU141" s="143" t="s">
        <v>96</v>
      </c>
      <c r="AY141" s="6" t="s">
        <v>128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6" t="s">
        <v>96</v>
      </c>
      <c r="BK141" s="144">
        <f t="shared" si="9"/>
        <v>0</v>
      </c>
      <c r="BL141" s="6" t="s">
        <v>81</v>
      </c>
      <c r="BM141" s="143" t="s">
        <v>160</v>
      </c>
    </row>
    <row r="142" spans="2:65" s="16" customFormat="1" ht="24.15" customHeight="1">
      <c r="B142" s="131"/>
      <c r="C142" s="132" t="s">
        <v>68</v>
      </c>
      <c r="D142" s="132" t="s">
        <v>130</v>
      </c>
      <c r="E142" s="133" t="s">
        <v>241</v>
      </c>
      <c r="F142" s="134" t="s">
        <v>242</v>
      </c>
      <c r="G142" s="135" t="s">
        <v>136</v>
      </c>
      <c r="H142" s="136">
        <v>1020</v>
      </c>
      <c r="I142" s="137"/>
      <c r="J142" s="137">
        <f t="shared" si="0"/>
        <v>0</v>
      </c>
      <c r="K142" s="138"/>
      <c r="L142" s="17"/>
      <c r="M142" s="139"/>
      <c r="N142" s="140" t="s">
        <v>34</v>
      </c>
      <c r="O142" s="141">
        <v>0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81</v>
      </c>
      <c r="AT142" s="143" t="s">
        <v>130</v>
      </c>
      <c r="AU142" s="143" t="s">
        <v>96</v>
      </c>
      <c r="AY142" s="6" t="s">
        <v>128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6" t="s">
        <v>96</v>
      </c>
      <c r="BK142" s="144">
        <f t="shared" si="9"/>
        <v>0</v>
      </c>
      <c r="BL142" s="6" t="s">
        <v>81</v>
      </c>
      <c r="BM142" s="143" t="s">
        <v>6</v>
      </c>
    </row>
    <row r="143" spans="2:65" s="16" customFormat="1" ht="24.15" customHeight="1">
      <c r="B143" s="131"/>
      <c r="C143" s="132" t="s">
        <v>68</v>
      </c>
      <c r="D143" s="132" t="s">
        <v>130</v>
      </c>
      <c r="E143" s="133" t="s">
        <v>243</v>
      </c>
      <c r="F143" s="134" t="s">
        <v>244</v>
      </c>
      <c r="G143" s="135" t="s">
        <v>133</v>
      </c>
      <c r="H143" s="136">
        <v>538.41999999999996</v>
      </c>
      <c r="I143" s="137"/>
      <c r="J143" s="137">
        <f t="shared" si="0"/>
        <v>0</v>
      </c>
      <c r="K143" s="138"/>
      <c r="L143" s="17"/>
      <c r="M143" s="139"/>
      <c r="N143" s="140" t="s">
        <v>34</v>
      </c>
      <c r="O143" s="141">
        <v>0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81</v>
      </c>
      <c r="AT143" s="143" t="s">
        <v>130</v>
      </c>
      <c r="AU143" s="143" t="s">
        <v>96</v>
      </c>
      <c r="AY143" s="6" t="s">
        <v>128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6" t="s">
        <v>96</v>
      </c>
      <c r="BK143" s="144">
        <f t="shared" si="9"/>
        <v>0</v>
      </c>
      <c r="BL143" s="6" t="s">
        <v>81</v>
      </c>
      <c r="BM143" s="143" t="s">
        <v>166</v>
      </c>
    </row>
    <row r="144" spans="2:65" s="16" customFormat="1" ht="24.15" customHeight="1">
      <c r="B144" s="131"/>
      <c r="C144" s="132" t="s">
        <v>68</v>
      </c>
      <c r="D144" s="132" t="s">
        <v>130</v>
      </c>
      <c r="E144" s="133" t="s">
        <v>245</v>
      </c>
      <c r="F144" s="134" t="s">
        <v>246</v>
      </c>
      <c r="G144" s="135" t="s">
        <v>133</v>
      </c>
      <c r="H144" s="136">
        <v>128.96</v>
      </c>
      <c r="I144" s="137"/>
      <c r="J144" s="137">
        <f t="shared" si="0"/>
        <v>0</v>
      </c>
      <c r="K144" s="138"/>
      <c r="L144" s="17"/>
      <c r="M144" s="139"/>
      <c r="N144" s="140" t="s">
        <v>34</v>
      </c>
      <c r="O144" s="141">
        <v>0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81</v>
      </c>
      <c r="AT144" s="143" t="s">
        <v>130</v>
      </c>
      <c r="AU144" s="143" t="s">
        <v>96</v>
      </c>
      <c r="AY144" s="6" t="s">
        <v>128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6" t="s">
        <v>96</v>
      </c>
      <c r="BK144" s="144">
        <f t="shared" si="9"/>
        <v>0</v>
      </c>
      <c r="BL144" s="6" t="s">
        <v>81</v>
      </c>
      <c r="BM144" s="143" t="s">
        <v>169</v>
      </c>
    </row>
    <row r="145" spans="2:65" s="16" customFormat="1" ht="16.5" customHeight="1">
      <c r="B145" s="131"/>
      <c r="C145" s="132" t="s">
        <v>68</v>
      </c>
      <c r="D145" s="132" t="s">
        <v>130</v>
      </c>
      <c r="E145" s="133" t="s">
        <v>247</v>
      </c>
      <c r="F145" s="134" t="s">
        <v>248</v>
      </c>
      <c r="G145" s="135" t="s">
        <v>133</v>
      </c>
      <c r="H145" s="136">
        <v>128.96</v>
      </c>
      <c r="I145" s="137"/>
      <c r="J145" s="137">
        <f t="shared" si="0"/>
        <v>0</v>
      </c>
      <c r="K145" s="138"/>
      <c r="L145" s="17"/>
      <c r="M145" s="139"/>
      <c r="N145" s="140" t="s">
        <v>34</v>
      </c>
      <c r="O145" s="141">
        <v>0</v>
      </c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81</v>
      </c>
      <c r="AT145" s="143" t="s">
        <v>130</v>
      </c>
      <c r="AU145" s="143" t="s">
        <v>96</v>
      </c>
      <c r="AY145" s="6" t="s">
        <v>128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6" t="s">
        <v>96</v>
      </c>
      <c r="BK145" s="144">
        <f t="shared" si="9"/>
        <v>0</v>
      </c>
      <c r="BL145" s="6" t="s">
        <v>81</v>
      </c>
      <c r="BM145" s="143" t="s">
        <v>173</v>
      </c>
    </row>
    <row r="146" spans="2:65" s="16" customFormat="1" ht="16.5" customHeight="1">
      <c r="B146" s="131"/>
      <c r="C146" s="132" t="s">
        <v>68</v>
      </c>
      <c r="D146" s="132" t="s">
        <v>130</v>
      </c>
      <c r="E146" s="133" t="s">
        <v>249</v>
      </c>
      <c r="F146" s="134" t="s">
        <v>250</v>
      </c>
      <c r="G146" s="135" t="s">
        <v>133</v>
      </c>
      <c r="H146" s="136">
        <v>128.96</v>
      </c>
      <c r="I146" s="137"/>
      <c r="J146" s="137">
        <f t="shared" si="0"/>
        <v>0</v>
      </c>
      <c r="K146" s="138"/>
      <c r="L146" s="17"/>
      <c r="M146" s="139"/>
      <c r="N146" s="140" t="s">
        <v>34</v>
      </c>
      <c r="O146" s="141">
        <v>0</v>
      </c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81</v>
      </c>
      <c r="AT146" s="143" t="s">
        <v>130</v>
      </c>
      <c r="AU146" s="143" t="s">
        <v>96</v>
      </c>
      <c r="AY146" s="6" t="s">
        <v>128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6" t="s">
        <v>96</v>
      </c>
      <c r="BK146" s="144">
        <f t="shared" si="9"/>
        <v>0</v>
      </c>
      <c r="BL146" s="6" t="s">
        <v>81</v>
      </c>
      <c r="BM146" s="143" t="s">
        <v>176</v>
      </c>
    </row>
    <row r="147" spans="2:65" s="16" customFormat="1" ht="16.5" customHeight="1">
      <c r="B147" s="131"/>
      <c r="C147" s="132" t="s">
        <v>68</v>
      </c>
      <c r="D147" s="132" t="s">
        <v>130</v>
      </c>
      <c r="E147" s="133" t="s">
        <v>251</v>
      </c>
      <c r="F147" s="134" t="s">
        <v>252</v>
      </c>
      <c r="G147" s="135" t="s">
        <v>133</v>
      </c>
      <c r="H147" s="136">
        <v>128.96</v>
      </c>
      <c r="I147" s="137"/>
      <c r="J147" s="137">
        <f t="shared" si="0"/>
        <v>0</v>
      </c>
      <c r="K147" s="138"/>
      <c r="L147" s="17"/>
      <c r="M147" s="139"/>
      <c r="N147" s="140" t="s">
        <v>34</v>
      </c>
      <c r="O147" s="141">
        <v>0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81</v>
      </c>
      <c r="AT147" s="143" t="s">
        <v>130</v>
      </c>
      <c r="AU147" s="143" t="s">
        <v>96</v>
      </c>
      <c r="AY147" s="6" t="s">
        <v>128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6" t="s">
        <v>96</v>
      </c>
      <c r="BK147" s="144">
        <f t="shared" si="9"/>
        <v>0</v>
      </c>
      <c r="BL147" s="6" t="s">
        <v>81</v>
      </c>
      <c r="BM147" s="143" t="s">
        <v>180</v>
      </c>
    </row>
    <row r="148" spans="2:65" s="16" customFormat="1" ht="21.75" customHeight="1">
      <c r="B148" s="131"/>
      <c r="C148" s="132" t="s">
        <v>68</v>
      </c>
      <c r="D148" s="132" t="s">
        <v>130</v>
      </c>
      <c r="E148" s="133" t="s">
        <v>253</v>
      </c>
      <c r="F148" s="134" t="s">
        <v>254</v>
      </c>
      <c r="G148" s="135" t="s">
        <v>133</v>
      </c>
      <c r="H148" s="136">
        <v>409.46</v>
      </c>
      <c r="I148" s="137"/>
      <c r="J148" s="137">
        <f t="shared" si="0"/>
        <v>0</v>
      </c>
      <c r="K148" s="138"/>
      <c r="L148" s="17"/>
      <c r="M148" s="139"/>
      <c r="N148" s="140" t="s">
        <v>34</v>
      </c>
      <c r="O148" s="141">
        <v>0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81</v>
      </c>
      <c r="AT148" s="143" t="s">
        <v>130</v>
      </c>
      <c r="AU148" s="143" t="s">
        <v>96</v>
      </c>
      <c r="AY148" s="6" t="s">
        <v>128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6" t="s">
        <v>96</v>
      </c>
      <c r="BK148" s="144">
        <f t="shared" si="9"/>
        <v>0</v>
      </c>
      <c r="BL148" s="6" t="s">
        <v>81</v>
      </c>
      <c r="BM148" s="143" t="s">
        <v>183</v>
      </c>
    </row>
    <row r="149" spans="2:65" s="16" customFormat="1" ht="16.5" customHeight="1">
      <c r="B149" s="131"/>
      <c r="C149" s="132" t="s">
        <v>68</v>
      </c>
      <c r="D149" s="132" t="s">
        <v>130</v>
      </c>
      <c r="E149" s="133" t="s">
        <v>255</v>
      </c>
      <c r="F149" s="134" t="s">
        <v>256</v>
      </c>
      <c r="G149" s="135" t="s">
        <v>133</v>
      </c>
      <c r="H149" s="136">
        <v>91.19</v>
      </c>
      <c r="I149" s="137"/>
      <c r="J149" s="137">
        <f t="shared" si="0"/>
        <v>0</v>
      </c>
      <c r="K149" s="138"/>
      <c r="L149" s="17"/>
      <c r="M149" s="139"/>
      <c r="N149" s="140" t="s">
        <v>34</v>
      </c>
      <c r="O149" s="141">
        <v>0</v>
      </c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81</v>
      </c>
      <c r="AT149" s="143" t="s">
        <v>130</v>
      </c>
      <c r="AU149" s="143" t="s">
        <v>96</v>
      </c>
      <c r="AY149" s="6" t="s">
        <v>128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6" t="s">
        <v>96</v>
      </c>
      <c r="BK149" s="144">
        <f t="shared" si="9"/>
        <v>0</v>
      </c>
      <c r="BL149" s="6" t="s">
        <v>81</v>
      </c>
      <c r="BM149" s="143" t="s">
        <v>187</v>
      </c>
    </row>
    <row r="150" spans="2:65" s="16" customFormat="1" ht="16.5" customHeight="1">
      <c r="B150" s="131"/>
      <c r="C150" s="149" t="s">
        <v>68</v>
      </c>
      <c r="D150" s="149" t="s">
        <v>257</v>
      </c>
      <c r="E150" s="150" t="s">
        <v>258</v>
      </c>
      <c r="F150" s="151" t="s">
        <v>259</v>
      </c>
      <c r="G150" s="152" t="s">
        <v>133</v>
      </c>
      <c r="H150" s="153">
        <v>91.19</v>
      </c>
      <c r="I150" s="154"/>
      <c r="J150" s="154">
        <f t="shared" si="0"/>
        <v>0</v>
      </c>
      <c r="K150" s="155"/>
      <c r="L150" s="156"/>
      <c r="M150" s="157"/>
      <c r="N150" s="158" t="s">
        <v>34</v>
      </c>
      <c r="O150" s="141">
        <v>0</v>
      </c>
      <c r="P150" s="141">
        <f t="shared" si="1"/>
        <v>0</v>
      </c>
      <c r="Q150" s="141">
        <v>1.67</v>
      </c>
      <c r="R150" s="141">
        <f t="shared" si="2"/>
        <v>152.28729999999999</v>
      </c>
      <c r="S150" s="141">
        <v>0</v>
      </c>
      <c r="T150" s="142">
        <f t="shared" si="3"/>
        <v>0</v>
      </c>
      <c r="AR150" s="143" t="s">
        <v>141</v>
      </c>
      <c r="AT150" s="143" t="s">
        <v>257</v>
      </c>
      <c r="AU150" s="143" t="s">
        <v>96</v>
      </c>
      <c r="AY150" s="6" t="s">
        <v>128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6" t="s">
        <v>96</v>
      </c>
      <c r="BK150" s="144">
        <f t="shared" si="9"/>
        <v>0</v>
      </c>
      <c r="BL150" s="6" t="s">
        <v>81</v>
      </c>
      <c r="BM150" s="143" t="s">
        <v>194</v>
      </c>
    </row>
    <row r="151" spans="2:65" s="16" customFormat="1" ht="16.5" customHeight="1">
      <c r="B151" s="131"/>
      <c r="C151" s="132" t="s">
        <v>68</v>
      </c>
      <c r="D151" s="132" t="s">
        <v>130</v>
      </c>
      <c r="E151" s="133" t="s">
        <v>260</v>
      </c>
      <c r="F151" s="134" t="s">
        <v>261</v>
      </c>
      <c r="G151" s="135" t="s">
        <v>133</v>
      </c>
      <c r="H151" s="136">
        <v>91.19</v>
      </c>
      <c r="I151" s="137"/>
      <c r="J151" s="137">
        <f t="shared" si="0"/>
        <v>0</v>
      </c>
      <c r="K151" s="138"/>
      <c r="L151" s="17"/>
      <c r="M151" s="139"/>
      <c r="N151" s="140" t="s">
        <v>34</v>
      </c>
      <c r="O151" s="141">
        <v>0</v>
      </c>
      <c r="P151" s="141">
        <f t="shared" si="1"/>
        <v>0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AR151" s="143" t="s">
        <v>81</v>
      </c>
      <c r="AT151" s="143" t="s">
        <v>130</v>
      </c>
      <c r="AU151" s="143" t="s">
        <v>96</v>
      </c>
      <c r="AY151" s="6" t="s">
        <v>128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6" t="s">
        <v>96</v>
      </c>
      <c r="BK151" s="144">
        <f t="shared" si="9"/>
        <v>0</v>
      </c>
      <c r="BL151" s="6" t="s">
        <v>81</v>
      </c>
      <c r="BM151" s="143" t="s">
        <v>197</v>
      </c>
    </row>
    <row r="152" spans="2:65" s="119" customFormat="1" ht="22.95" customHeight="1">
      <c r="B152" s="120"/>
      <c r="D152" s="121" t="s">
        <v>67</v>
      </c>
      <c r="E152" s="129" t="s">
        <v>81</v>
      </c>
      <c r="F152" s="129" t="s">
        <v>262</v>
      </c>
      <c r="J152" s="130">
        <f>BK152</f>
        <v>0</v>
      </c>
      <c r="L152" s="120"/>
      <c r="M152" s="124"/>
      <c r="P152" s="125">
        <f>SUM(P153:P156)</f>
        <v>0</v>
      </c>
      <c r="R152" s="125">
        <f>SUM(R153:R156)</f>
        <v>140.28429370000001</v>
      </c>
      <c r="T152" s="126">
        <f>SUM(T153:T156)</f>
        <v>0</v>
      </c>
      <c r="AR152" s="121" t="s">
        <v>76</v>
      </c>
      <c r="AT152" s="127" t="s">
        <v>67</v>
      </c>
      <c r="AU152" s="127" t="s">
        <v>76</v>
      </c>
      <c r="AY152" s="121" t="s">
        <v>128</v>
      </c>
      <c r="BK152" s="128">
        <f>SUM(BK153:BK156)</f>
        <v>0</v>
      </c>
    </row>
    <row r="153" spans="2:65" s="16" customFormat="1" ht="24.15" customHeight="1">
      <c r="B153" s="131"/>
      <c r="C153" s="132" t="s">
        <v>68</v>
      </c>
      <c r="D153" s="132" t="s">
        <v>130</v>
      </c>
      <c r="E153" s="133" t="s">
        <v>263</v>
      </c>
      <c r="F153" s="134" t="s">
        <v>264</v>
      </c>
      <c r="G153" s="135" t="s">
        <v>136</v>
      </c>
      <c r="H153" s="136">
        <v>124.44</v>
      </c>
      <c r="I153" s="137"/>
      <c r="J153" s="137">
        <f>ROUND(I153*H153,2)</f>
        <v>0</v>
      </c>
      <c r="K153" s="138"/>
      <c r="L153" s="17"/>
      <c r="M153" s="139"/>
      <c r="N153" s="140" t="s">
        <v>34</v>
      </c>
      <c r="O153" s="141">
        <v>0</v>
      </c>
      <c r="P153" s="141">
        <f>O153*H153</f>
        <v>0</v>
      </c>
      <c r="Q153" s="141">
        <v>0.37373000000000001</v>
      </c>
      <c r="R153" s="141">
        <f>Q153*H153</f>
        <v>46.506961199999999</v>
      </c>
      <c r="S153" s="141">
        <v>0</v>
      </c>
      <c r="T153" s="142">
        <f>S153*H153</f>
        <v>0</v>
      </c>
      <c r="AR153" s="143" t="s">
        <v>81</v>
      </c>
      <c r="AT153" s="143" t="s">
        <v>130</v>
      </c>
      <c r="AU153" s="143" t="s">
        <v>96</v>
      </c>
      <c r="AY153" s="6" t="s">
        <v>128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6" t="s">
        <v>96</v>
      </c>
      <c r="BK153" s="144">
        <f>ROUND(I153*H153,2)</f>
        <v>0</v>
      </c>
      <c r="BL153" s="6" t="s">
        <v>81</v>
      </c>
      <c r="BM153" s="143" t="s">
        <v>202</v>
      </c>
    </row>
    <row r="154" spans="2:65" s="16" customFormat="1" ht="16.5" customHeight="1">
      <c r="B154" s="131"/>
      <c r="C154" s="149" t="s">
        <v>68</v>
      </c>
      <c r="D154" s="149" t="s">
        <v>257</v>
      </c>
      <c r="E154" s="150" t="s">
        <v>265</v>
      </c>
      <c r="F154" s="151" t="s">
        <v>266</v>
      </c>
      <c r="G154" s="152" t="s">
        <v>267</v>
      </c>
      <c r="H154" s="153">
        <v>2</v>
      </c>
      <c r="I154" s="154"/>
      <c r="J154" s="154">
        <f>ROUND(I154*H154,2)</f>
        <v>0</v>
      </c>
      <c r="K154" s="155"/>
      <c r="L154" s="156"/>
      <c r="M154" s="157"/>
      <c r="N154" s="158" t="s">
        <v>34</v>
      </c>
      <c r="O154" s="141">
        <v>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141</v>
      </c>
      <c r="AT154" s="143" t="s">
        <v>257</v>
      </c>
      <c r="AU154" s="143" t="s">
        <v>96</v>
      </c>
      <c r="AY154" s="6" t="s">
        <v>128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6" t="s">
        <v>96</v>
      </c>
      <c r="BK154" s="144">
        <f>ROUND(I154*H154,2)</f>
        <v>0</v>
      </c>
      <c r="BL154" s="6" t="s">
        <v>81</v>
      </c>
      <c r="BM154" s="143" t="s">
        <v>268</v>
      </c>
    </row>
    <row r="155" spans="2:65" s="16" customFormat="1" ht="24.15" customHeight="1">
      <c r="B155" s="131"/>
      <c r="C155" s="132" t="s">
        <v>68</v>
      </c>
      <c r="D155" s="132" t="s">
        <v>130</v>
      </c>
      <c r="E155" s="133" t="s">
        <v>269</v>
      </c>
      <c r="F155" s="134" t="s">
        <v>270</v>
      </c>
      <c r="G155" s="135" t="s">
        <v>133</v>
      </c>
      <c r="H155" s="136">
        <v>32.25</v>
      </c>
      <c r="I155" s="137"/>
      <c r="J155" s="137">
        <f>ROUND(I155*H155,2)</f>
        <v>0</v>
      </c>
      <c r="K155" s="138"/>
      <c r="L155" s="17"/>
      <c r="M155" s="139"/>
      <c r="N155" s="140" t="s">
        <v>34</v>
      </c>
      <c r="O155" s="141">
        <v>0</v>
      </c>
      <c r="P155" s="141">
        <f>O155*H155</f>
        <v>0</v>
      </c>
      <c r="Q155" s="141">
        <v>1.8907700000000001</v>
      </c>
      <c r="R155" s="141">
        <f>Q155*H155</f>
        <v>60.977332500000003</v>
      </c>
      <c r="S155" s="141">
        <v>0</v>
      </c>
      <c r="T155" s="142">
        <f>S155*H155</f>
        <v>0</v>
      </c>
      <c r="AR155" s="143" t="s">
        <v>81</v>
      </c>
      <c r="AT155" s="143" t="s">
        <v>130</v>
      </c>
      <c r="AU155" s="143" t="s">
        <v>96</v>
      </c>
      <c r="AY155" s="6" t="s">
        <v>128</v>
      </c>
      <c r="BE155" s="144">
        <f>IF(N155="základná",J155,0)</f>
        <v>0</v>
      </c>
      <c r="BF155" s="144">
        <f>IF(N155="znížená",J155,0)</f>
        <v>0</v>
      </c>
      <c r="BG155" s="144">
        <f>IF(N155="zákl. prenesená",J155,0)</f>
        <v>0</v>
      </c>
      <c r="BH155" s="144">
        <f>IF(N155="zníž. prenesená",J155,0)</f>
        <v>0</v>
      </c>
      <c r="BI155" s="144">
        <f>IF(N155="nulová",J155,0)</f>
        <v>0</v>
      </c>
      <c r="BJ155" s="6" t="s">
        <v>96</v>
      </c>
      <c r="BK155" s="144">
        <f>ROUND(I155*H155,2)</f>
        <v>0</v>
      </c>
      <c r="BL155" s="6" t="s">
        <v>81</v>
      </c>
      <c r="BM155" s="143" t="s">
        <v>271</v>
      </c>
    </row>
    <row r="156" spans="2:65" s="16" customFormat="1" ht="24.15" customHeight="1">
      <c r="B156" s="131"/>
      <c r="C156" s="132" t="s">
        <v>68</v>
      </c>
      <c r="D156" s="132" t="s">
        <v>130</v>
      </c>
      <c r="E156" s="133" t="s">
        <v>272</v>
      </c>
      <c r="F156" s="134" t="s">
        <v>273</v>
      </c>
      <c r="G156" s="135" t="s">
        <v>136</v>
      </c>
      <c r="H156" s="136">
        <v>82</v>
      </c>
      <c r="I156" s="137"/>
      <c r="J156" s="137">
        <f>ROUND(I156*H156,2)</f>
        <v>0</v>
      </c>
      <c r="K156" s="138"/>
      <c r="L156" s="17"/>
      <c r="M156" s="139"/>
      <c r="N156" s="140" t="s">
        <v>34</v>
      </c>
      <c r="O156" s="141">
        <v>0</v>
      </c>
      <c r="P156" s="141">
        <f>O156*H156</f>
        <v>0</v>
      </c>
      <c r="Q156" s="141">
        <v>0.4</v>
      </c>
      <c r="R156" s="141">
        <f>Q156*H156</f>
        <v>32.800000000000004</v>
      </c>
      <c r="S156" s="141">
        <v>0</v>
      </c>
      <c r="T156" s="142">
        <f>S156*H156</f>
        <v>0</v>
      </c>
      <c r="AR156" s="143" t="s">
        <v>81</v>
      </c>
      <c r="AT156" s="143" t="s">
        <v>130</v>
      </c>
      <c r="AU156" s="143" t="s">
        <v>96</v>
      </c>
      <c r="AY156" s="6" t="s">
        <v>128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6" t="s">
        <v>96</v>
      </c>
      <c r="BK156" s="144">
        <f>ROUND(I156*H156,2)</f>
        <v>0</v>
      </c>
      <c r="BL156" s="6" t="s">
        <v>81</v>
      </c>
      <c r="BM156" s="143" t="s">
        <v>274</v>
      </c>
    </row>
    <row r="157" spans="2:65" s="119" customFormat="1" ht="22.95" customHeight="1">
      <c r="B157" s="120"/>
      <c r="D157" s="121" t="s">
        <v>67</v>
      </c>
      <c r="E157" s="129" t="s">
        <v>84</v>
      </c>
      <c r="F157" s="129" t="s">
        <v>275</v>
      </c>
      <c r="J157" s="130">
        <f>BK157</f>
        <v>0</v>
      </c>
      <c r="L157" s="120"/>
      <c r="M157" s="124"/>
      <c r="P157" s="125">
        <f>P158</f>
        <v>0</v>
      </c>
      <c r="R157" s="125">
        <f>R158</f>
        <v>21.270800000000001</v>
      </c>
      <c r="T157" s="126">
        <f>T158</f>
        <v>0</v>
      </c>
      <c r="AR157" s="121" t="s">
        <v>76</v>
      </c>
      <c r="AT157" s="127" t="s">
        <v>67</v>
      </c>
      <c r="AU157" s="127" t="s">
        <v>76</v>
      </c>
      <c r="AY157" s="121" t="s">
        <v>128</v>
      </c>
      <c r="BK157" s="128">
        <f>BK158</f>
        <v>0</v>
      </c>
    </row>
    <row r="158" spans="2:65" s="16" customFormat="1" ht="16.5" customHeight="1">
      <c r="B158" s="131"/>
      <c r="C158" s="132" t="s">
        <v>68</v>
      </c>
      <c r="D158" s="132" t="s">
        <v>130</v>
      </c>
      <c r="E158" s="133" t="s">
        <v>276</v>
      </c>
      <c r="F158" s="134" t="s">
        <v>277</v>
      </c>
      <c r="G158" s="135" t="s">
        <v>136</v>
      </c>
      <c r="H158" s="136">
        <v>164</v>
      </c>
      <c r="I158" s="137"/>
      <c r="J158" s="137">
        <f>ROUND(I158*H158,2)</f>
        <v>0</v>
      </c>
      <c r="K158" s="138"/>
      <c r="L158" s="17"/>
      <c r="M158" s="139"/>
      <c r="N158" s="140" t="s">
        <v>34</v>
      </c>
      <c r="O158" s="141">
        <v>0</v>
      </c>
      <c r="P158" s="141">
        <f>O158*H158</f>
        <v>0</v>
      </c>
      <c r="Q158" s="141">
        <v>0.12970000000000001</v>
      </c>
      <c r="R158" s="141">
        <f>Q158*H158</f>
        <v>21.270800000000001</v>
      </c>
      <c r="S158" s="141">
        <v>0</v>
      </c>
      <c r="T158" s="142">
        <f>S158*H158</f>
        <v>0</v>
      </c>
      <c r="AR158" s="143" t="s">
        <v>81</v>
      </c>
      <c r="AT158" s="143" t="s">
        <v>130</v>
      </c>
      <c r="AU158" s="143" t="s">
        <v>96</v>
      </c>
      <c r="AY158" s="6" t="s">
        <v>128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6" t="s">
        <v>96</v>
      </c>
      <c r="BK158" s="144">
        <f>ROUND(I158*H158,2)</f>
        <v>0</v>
      </c>
      <c r="BL158" s="6" t="s">
        <v>81</v>
      </c>
      <c r="BM158" s="143" t="s">
        <v>278</v>
      </c>
    </row>
    <row r="159" spans="2:65" s="119" customFormat="1" ht="22.95" customHeight="1">
      <c r="B159" s="120"/>
      <c r="D159" s="121" t="s">
        <v>67</v>
      </c>
      <c r="E159" s="129" t="s">
        <v>141</v>
      </c>
      <c r="F159" s="129" t="s">
        <v>279</v>
      </c>
      <c r="J159" s="130">
        <f>BK159</f>
        <v>0</v>
      </c>
      <c r="L159" s="120"/>
      <c r="M159" s="124"/>
      <c r="P159" s="125">
        <f>SUM(P160:P170)</f>
        <v>0</v>
      </c>
      <c r="R159" s="125">
        <f>SUM(R160:R170)</f>
        <v>0.36453999999999998</v>
      </c>
      <c r="T159" s="126">
        <f>SUM(T160:T170)</f>
        <v>0</v>
      </c>
      <c r="AR159" s="121" t="s">
        <v>76</v>
      </c>
      <c r="AT159" s="127" t="s">
        <v>67</v>
      </c>
      <c r="AU159" s="127" t="s">
        <v>76</v>
      </c>
      <c r="AY159" s="121" t="s">
        <v>128</v>
      </c>
      <c r="BK159" s="128">
        <f>SUM(BK160:BK170)</f>
        <v>0</v>
      </c>
    </row>
    <row r="160" spans="2:65" s="16" customFormat="1" ht="21.75" customHeight="1">
      <c r="B160" s="131"/>
      <c r="C160" s="132" t="s">
        <v>68</v>
      </c>
      <c r="D160" s="132" t="s">
        <v>130</v>
      </c>
      <c r="E160" s="133" t="s">
        <v>280</v>
      </c>
      <c r="F160" s="134" t="s">
        <v>281</v>
      </c>
      <c r="G160" s="135" t="s">
        <v>153</v>
      </c>
      <c r="H160" s="136">
        <v>19</v>
      </c>
      <c r="I160" s="137"/>
      <c r="J160" s="137">
        <f t="shared" ref="J160:J170" si="10">ROUND(I160*H160,2)</f>
        <v>0</v>
      </c>
      <c r="K160" s="138"/>
      <c r="L160" s="17"/>
      <c r="M160" s="139"/>
      <c r="N160" s="140" t="s">
        <v>34</v>
      </c>
      <c r="O160" s="141">
        <v>0</v>
      </c>
      <c r="P160" s="141">
        <f t="shared" ref="P160:P170" si="11">O160*H160</f>
        <v>0</v>
      </c>
      <c r="Q160" s="141">
        <v>0</v>
      </c>
      <c r="R160" s="141">
        <f t="shared" ref="R160:R170" si="12">Q160*H160</f>
        <v>0</v>
      </c>
      <c r="S160" s="141">
        <v>0</v>
      </c>
      <c r="T160" s="142">
        <f t="shared" ref="T160:T170" si="13">S160*H160</f>
        <v>0</v>
      </c>
      <c r="AR160" s="143" t="s">
        <v>81</v>
      </c>
      <c r="AT160" s="143" t="s">
        <v>130</v>
      </c>
      <c r="AU160" s="143" t="s">
        <v>96</v>
      </c>
      <c r="AY160" s="6" t="s">
        <v>128</v>
      </c>
      <c r="BE160" s="144">
        <f t="shared" ref="BE160:BE170" si="14">IF(N160="základná",J160,0)</f>
        <v>0</v>
      </c>
      <c r="BF160" s="144">
        <f t="shared" ref="BF160:BF170" si="15">IF(N160="znížená",J160,0)</f>
        <v>0</v>
      </c>
      <c r="BG160" s="144">
        <f t="shared" ref="BG160:BG170" si="16">IF(N160="zákl. prenesená",J160,0)</f>
        <v>0</v>
      </c>
      <c r="BH160" s="144">
        <f t="shared" ref="BH160:BH170" si="17">IF(N160="zníž. prenesená",J160,0)</f>
        <v>0</v>
      </c>
      <c r="BI160" s="144">
        <f t="shared" ref="BI160:BI170" si="18">IF(N160="nulová",J160,0)</f>
        <v>0</v>
      </c>
      <c r="BJ160" s="6" t="s">
        <v>96</v>
      </c>
      <c r="BK160" s="144">
        <f t="shared" ref="BK160:BK170" si="19">ROUND(I160*H160,2)</f>
        <v>0</v>
      </c>
      <c r="BL160" s="6" t="s">
        <v>81</v>
      </c>
      <c r="BM160" s="143" t="s">
        <v>282</v>
      </c>
    </row>
    <row r="161" spans="2:65" s="16" customFormat="1" ht="24.15" customHeight="1">
      <c r="B161" s="131"/>
      <c r="C161" s="149" t="s">
        <v>68</v>
      </c>
      <c r="D161" s="149" t="s">
        <v>257</v>
      </c>
      <c r="E161" s="150" t="s">
        <v>283</v>
      </c>
      <c r="F161" s="151" t="s">
        <v>284</v>
      </c>
      <c r="G161" s="152" t="s">
        <v>153</v>
      </c>
      <c r="H161" s="153">
        <v>19</v>
      </c>
      <c r="I161" s="154"/>
      <c r="J161" s="154">
        <f t="shared" si="10"/>
        <v>0</v>
      </c>
      <c r="K161" s="155"/>
      <c r="L161" s="156"/>
      <c r="M161" s="157"/>
      <c r="N161" s="158" t="s">
        <v>34</v>
      </c>
      <c r="O161" s="141">
        <v>0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141</v>
      </c>
      <c r="AT161" s="143" t="s">
        <v>257</v>
      </c>
      <c r="AU161" s="143" t="s">
        <v>96</v>
      </c>
      <c r="AY161" s="6" t="s">
        <v>128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6" t="s">
        <v>96</v>
      </c>
      <c r="BK161" s="144">
        <f t="shared" si="19"/>
        <v>0</v>
      </c>
      <c r="BL161" s="6" t="s">
        <v>81</v>
      </c>
      <c r="BM161" s="143" t="s">
        <v>285</v>
      </c>
    </row>
    <row r="162" spans="2:65" s="16" customFormat="1" ht="24.15" customHeight="1">
      <c r="B162" s="131"/>
      <c r="C162" s="132" t="s">
        <v>68</v>
      </c>
      <c r="D162" s="132" t="s">
        <v>130</v>
      </c>
      <c r="E162" s="133" t="s">
        <v>286</v>
      </c>
      <c r="F162" s="134" t="s">
        <v>287</v>
      </c>
      <c r="G162" s="135" t="s">
        <v>267</v>
      </c>
      <c r="H162" s="136">
        <v>2</v>
      </c>
      <c r="I162" s="137"/>
      <c r="J162" s="137">
        <f t="shared" si="10"/>
        <v>0</v>
      </c>
      <c r="K162" s="138"/>
      <c r="L162" s="17"/>
      <c r="M162" s="139"/>
      <c r="N162" s="140" t="s">
        <v>34</v>
      </c>
      <c r="O162" s="141">
        <v>0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81</v>
      </c>
      <c r="AT162" s="143" t="s">
        <v>130</v>
      </c>
      <c r="AU162" s="143" t="s">
        <v>96</v>
      </c>
      <c r="AY162" s="6" t="s">
        <v>128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6" t="s">
        <v>96</v>
      </c>
      <c r="BK162" s="144">
        <f t="shared" si="19"/>
        <v>0</v>
      </c>
      <c r="BL162" s="6" t="s">
        <v>81</v>
      </c>
      <c r="BM162" s="143" t="s">
        <v>288</v>
      </c>
    </row>
    <row r="163" spans="2:65" s="16" customFormat="1" ht="16.5" customHeight="1">
      <c r="B163" s="131"/>
      <c r="C163" s="149" t="s">
        <v>68</v>
      </c>
      <c r="D163" s="149" t="s">
        <v>257</v>
      </c>
      <c r="E163" s="150" t="s">
        <v>289</v>
      </c>
      <c r="F163" s="151" t="s">
        <v>290</v>
      </c>
      <c r="G163" s="152" t="s">
        <v>267</v>
      </c>
      <c r="H163" s="153">
        <v>1</v>
      </c>
      <c r="I163" s="154"/>
      <c r="J163" s="154">
        <f t="shared" si="10"/>
        <v>0</v>
      </c>
      <c r="K163" s="155"/>
      <c r="L163" s="156"/>
      <c r="M163" s="157"/>
      <c r="N163" s="158" t="s">
        <v>34</v>
      </c>
      <c r="O163" s="141">
        <v>0</v>
      </c>
      <c r="P163" s="141">
        <f t="shared" si="11"/>
        <v>0</v>
      </c>
      <c r="Q163" s="141">
        <v>2.1000000000000001E-4</v>
      </c>
      <c r="R163" s="141">
        <f t="shared" si="12"/>
        <v>2.1000000000000001E-4</v>
      </c>
      <c r="S163" s="141">
        <v>0</v>
      </c>
      <c r="T163" s="142">
        <f t="shared" si="13"/>
        <v>0</v>
      </c>
      <c r="AR163" s="143" t="s">
        <v>141</v>
      </c>
      <c r="AT163" s="143" t="s">
        <v>257</v>
      </c>
      <c r="AU163" s="143" t="s">
        <v>96</v>
      </c>
      <c r="AY163" s="6" t="s">
        <v>128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6" t="s">
        <v>96</v>
      </c>
      <c r="BK163" s="144">
        <f t="shared" si="19"/>
        <v>0</v>
      </c>
      <c r="BL163" s="6" t="s">
        <v>81</v>
      </c>
      <c r="BM163" s="143" t="s">
        <v>291</v>
      </c>
    </row>
    <row r="164" spans="2:65" s="16" customFormat="1" ht="16.5" customHeight="1">
      <c r="B164" s="131"/>
      <c r="C164" s="149" t="s">
        <v>68</v>
      </c>
      <c r="D164" s="149" t="s">
        <v>257</v>
      </c>
      <c r="E164" s="150" t="s">
        <v>292</v>
      </c>
      <c r="F164" s="151" t="s">
        <v>293</v>
      </c>
      <c r="G164" s="152" t="s">
        <v>267</v>
      </c>
      <c r="H164" s="153">
        <v>1</v>
      </c>
      <c r="I164" s="154"/>
      <c r="J164" s="154">
        <f t="shared" si="10"/>
        <v>0</v>
      </c>
      <c r="K164" s="155"/>
      <c r="L164" s="156"/>
      <c r="M164" s="157"/>
      <c r="N164" s="158" t="s">
        <v>34</v>
      </c>
      <c r="O164" s="141">
        <v>0</v>
      </c>
      <c r="P164" s="141">
        <f t="shared" si="11"/>
        <v>0</v>
      </c>
      <c r="Q164" s="141">
        <v>3.1E-4</v>
      </c>
      <c r="R164" s="141">
        <f t="shared" si="12"/>
        <v>3.1E-4</v>
      </c>
      <c r="S164" s="141">
        <v>0</v>
      </c>
      <c r="T164" s="142">
        <f t="shared" si="13"/>
        <v>0</v>
      </c>
      <c r="AR164" s="143" t="s">
        <v>141</v>
      </c>
      <c r="AT164" s="143" t="s">
        <v>257</v>
      </c>
      <c r="AU164" s="143" t="s">
        <v>96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81</v>
      </c>
      <c r="BM164" s="143" t="s">
        <v>294</v>
      </c>
    </row>
    <row r="165" spans="2:65" s="16" customFormat="1" ht="16.5" customHeight="1">
      <c r="B165" s="131"/>
      <c r="C165" s="149" t="s">
        <v>68</v>
      </c>
      <c r="D165" s="149" t="s">
        <v>257</v>
      </c>
      <c r="E165" s="150" t="s">
        <v>295</v>
      </c>
      <c r="F165" s="151" t="s">
        <v>296</v>
      </c>
      <c r="G165" s="152" t="s">
        <v>267</v>
      </c>
      <c r="H165" s="153">
        <v>1</v>
      </c>
      <c r="I165" s="154"/>
      <c r="J165" s="154">
        <f t="shared" si="10"/>
        <v>0</v>
      </c>
      <c r="K165" s="155"/>
      <c r="L165" s="156"/>
      <c r="M165" s="157"/>
      <c r="N165" s="158" t="s">
        <v>34</v>
      </c>
      <c r="O165" s="141">
        <v>0</v>
      </c>
      <c r="P165" s="141">
        <f t="shared" si="11"/>
        <v>0</v>
      </c>
      <c r="Q165" s="141">
        <v>2.2499999999999998E-3</v>
      </c>
      <c r="R165" s="141">
        <f t="shared" si="12"/>
        <v>2.2499999999999998E-3</v>
      </c>
      <c r="S165" s="141">
        <v>0</v>
      </c>
      <c r="T165" s="142">
        <f t="shared" si="13"/>
        <v>0</v>
      </c>
      <c r="AR165" s="143" t="s">
        <v>141</v>
      </c>
      <c r="AT165" s="143" t="s">
        <v>257</v>
      </c>
      <c r="AU165" s="143" t="s">
        <v>96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81</v>
      </c>
      <c r="BM165" s="143" t="s">
        <v>297</v>
      </c>
    </row>
    <row r="166" spans="2:65" s="16" customFormat="1" ht="16.5" customHeight="1">
      <c r="B166" s="131"/>
      <c r="C166" s="149" t="s">
        <v>68</v>
      </c>
      <c r="D166" s="149" t="s">
        <v>257</v>
      </c>
      <c r="E166" s="150" t="s">
        <v>298</v>
      </c>
      <c r="F166" s="151" t="s">
        <v>299</v>
      </c>
      <c r="G166" s="152" t="s">
        <v>267</v>
      </c>
      <c r="H166" s="153">
        <v>1</v>
      </c>
      <c r="I166" s="154"/>
      <c r="J166" s="154">
        <f t="shared" si="10"/>
        <v>0</v>
      </c>
      <c r="K166" s="155"/>
      <c r="L166" s="156"/>
      <c r="M166" s="157"/>
      <c r="N166" s="158" t="s">
        <v>34</v>
      </c>
      <c r="O166" s="141">
        <v>0</v>
      </c>
      <c r="P166" s="141">
        <f t="shared" si="11"/>
        <v>0</v>
      </c>
      <c r="Q166" s="141">
        <v>1.0499999999999999E-3</v>
      </c>
      <c r="R166" s="141">
        <f t="shared" si="12"/>
        <v>1.0499999999999999E-3</v>
      </c>
      <c r="S166" s="141">
        <v>0</v>
      </c>
      <c r="T166" s="142">
        <f t="shared" si="13"/>
        <v>0</v>
      </c>
      <c r="AR166" s="143" t="s">
        <v>141</v>
      </c>
      <c r="AT166" s="143" t="s">
        <v>257</v>
      </c>
      <c r="AU166" s="143" t="s">
        <v>96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81</v>
      </c>
      <c r="BM166" s="143" t="s">
        <v>300</v>
      </c>
    </row>
    <row r="167" spans="2:65" s="16" customFormat="1" ht="16.5" customHeight="1">
      <c r="B167" s="131"/>
      <c r="C167" s="149" t="s">
        <v>68</v>
      </c>
      <c r="D167" s="149" t="s">
        <v>257</v>
      </c>
      <c r="E167" s="150" t="s">
        <v>301</v>
      </c>
      <c r="F167" s="151" t="s">
        <v>302</v>
      </c>
      <c r="G167" s="152" t="s">
        <v>267</v>
      </c>
      <c r="H167" s="153">
        <v>1</v>
      </c>
      <c r="I167" s="154"/>
      <c r="J167" s="154">
        <f t="shared" si="10"/>
        <v>0</v>
      </c>
      <c r="K167" s="155"/>
      <c r="L167" s="156"/>
      <c r="M167" s="157"/>
      <c r="N167" s="158" t="s">
        <v>34</v>
      </c>
      <c r="O167" s="141">
        <v>0</v>
      </c>
      <c r="P167" s="141">
        <f t="shared" si="11"/>
        <v>0</v>
      </c>
      <c r="Q167" s="141">
        <v>6.3E-3</v>
      </c>
      <c r="R167" s="141">
        <f t="shared" si="12"/>
        <v>6.3E-3</v>
      </c>
      <c r="S167" s="141">
        <v>0</v>
      </c>
      <c r="T167" s="142">
        <f t="shared" si="13"/>
        <v>0</v>
      </c>
      <c r="AR167" s="143" t="s">
        <v>141</v>
      </c>
      <c r="AT167" s="143" t="s">
        <v>257</v>
      </c>
      <c r="AU167" s="143" t="s">
        <v>96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81</v>
      </c>
      <c r="BM167" s="143" t="s">
        <v>303</v>
      </c>
    </row>
    <row r="168" spans="2:65" s="16" customFormat="1" ht="16.5" customHeight="1">
      <c r="B168" s="131"/>
      <c r="C168" s="149" t="s">
        <v>68</v>
      </c>
      <c r="D168" s="149" t="s">
        <v>257</v>
      </c>
      <c r="E168" s="150" t="s">
        <v>304</v>
      </c>
      <c r="F168" s="151" t="s">
        <v>305</v>
      </c>
      <c r="G168" s="152" t="s">
        <v>267</v>
      </c>
      <c r="H168" s="153">
        <v>3</v>
      </c>
      <c r="I168" s="154"/>
      <c r="J168" s="154">
        <f t="shared" si="10"/>
        <v>0</v>
      </c>
      <c r="K168" s="155"/>
      <c r="L168" s="156"/>
      <c r="M168" s="157"/>
      <c r="N168" s="158" t="s">
        <v>34</v>
      </c>
      <c r="O168" s="141">
        <v>0</v>
      </c>
      <c r="P168" s="141">
        <f t="shared" si="11"/>
        <v>0</v>
      </c>
      <c r="Q168" s="141">
        <v>1.6E-2</v>
      </c>
      <c r="R168" s="141">
        <f t="shared" si="12"/>
        <v>4.8000000000000001E-2</v>
      </c>
      <c r="S168" s="141">
        <v>0</v>
      </c>
      <c r="T168" s="142">
        <f t="shared" si="13"/>
        <v>0</v>
      </c>
      <c r="AR168" s="143" t="s">
        <v>141</v>
      </c>
      <c r="AT168" s="143" t="s">
        <v>257</v>
      </c>
      <c r="AU168" s="143" t="s">
        <v>96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81</v>
      </c>
      <c r="BM168" s="143" t="s">
        <v>306</v>
      </c>
    </row>
    <row r="169" spans="2:65" s="16" customFormat="1" ht="37.950000000000003" customHeight="1">
      <c r="B169" s="131"/>
      <c r="C169" s="132" t="s">
        <v>68</v>
      </c>
      <c r="D169" s="132" t="s">
        <v>130</v>
      </c>
      <c r="E169" s="133" t="s">
        <v>307</v>
      </c>
      <c r="F169" s="134" t="s">
        <v>308</v>
      </c>
      <c r="G169" s="135" t="s">
        <v>267</v>
      </c>
      <c r="H169" s="136">
        <v>1</v>
      </c>
      <c r="I169" s="137"/>
      <c r="J169" s="137">
        <f t="shared" si="1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81</v>
      </c>
      <c r="AT169" s="143" t="s">
        <v>130</v>
      </c>
      <c r="AU169" s="143" t="s">
        <v>96</v>
      </c>
      <c r="AY169" s="6" t="s">
        <v>128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6" t="s">
        <v>96</v>
      </c>
      <c r="BK169" s="144">
        <f t="shared" si="19"/>
        <v>0</v>
      </c>
      <c r="BL169" s="6" t="s">
        <v>81</v>
      </c>
      <c r="BM169" s="143" t="s">
        <v>309</v>
      </c>
    </row>
    <row r="170" spans="2:65" s="16" customFormat="1" ht="16.5" customHeight="1">
      <c r="B170" s="131"/>
      <c r="C170" s="132" t="s">
        <v>68</v>
      </c>
      <c r="D170" s="132" t="s">
        <v>130</v>
      </c>
      <c r="E170" s="133" t="s">
        <v>310</v>
      </c>
      <c r="F170" s="134" t="s">
        <v>311</v>
      </c>
      <c r="G170" s="135" t="s">
        <v>267</v>
      </c>
      <c r="H170" s="136">
        <v>3</v>
      </c>
      <c r="I170" s="137"/>
      <c r="J170" s="137">
        <f t="shared" si="1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1"/>
        <v>0</v>
      </c>
      <c r="Q170" s="141">
        <v>0.10213999999999999</v>
      </c>
      <c r="R170" s="141">
        <f t="shared" si="12"/>
        <v>0.30641999999999997</v>
      </c>
      <c r="S170" s="141">
        <v>0</v>
      </c>
      <c r="T170" s="142">
        <f t="shared" si="13"/>
        <v>0</v>
      </c>
      <c r="AR170" s="143" t="s">
        <v>81</v>
      </c>
      <c r="AT170" s="143" t="s">
        <v>130</v>
      </c>
      <c r="AU170" s="143" t="s">
        <v>96</v>
      </c>
      <c r="AY170" s="6" t="s">
        <v>128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6" t="s">
        <v>96</v>
      </c>
      <c r="BK170" s="144">
        <f t="shared" si="19"/>
        <v>0</v>
      </c>
      <c r="BL170" s="6" t="s">
        <v>81</v>
      </c>
      <c r="BM170" s="143" t="s">
        <v>312</v>
      </c>
    </row>
    <row r="171" spans="2:65" s="119" customFormat="1" ht="22.95" customHeight="1">
      <c r="B171" s="120"/>
      <c r="D171" s="121" t="s">
        <v>67</v>
      </c>
      <c r="E171" s="129" t="s">
        <v>93</v>
      </c>
      <c r="F171" s="129" t="s">
        <v>313</v>
      </c>
      <c r="J171" s="130">
        <f>BK171</f>
        <v>0</v>
      </c>
      <c r="L171" s="120"/>
      <c r="M171" s="124"/>
      <c r="P171" s="125">
        <f>SUM(P172:P173)</f>
        <v>0</v>
      </c>
      <c r="R171" s="125">
        <f>SUM(R172:R173)</f>
        <v>1.6400000000000001E-2</v>
      </c>
      <c r="T171" s="126">
        <f>SUM(T172:T173)</f>
        <v>0</v>
      </c>
      <c r="AR171" s="121" t="s">
        <v>76</v>
      </c>
      <c r="AT171" s="127" t="s">
        <v>67</v>
      </c>
      <c r="AU171" s="127" t="s">
        <v>76</v>
      </c>
      <c r="AY171" s="121" t="s">
        <v>128</v>
      </c>
      <c r="BK171" s="128">
        <f>SUM(BK172:BK173)</f>
        <v>0</v>
      </c>
    </row>
    <row r="172" spans="2:65" s="16" customFormat="1" ht="24.15" customHeight="1">
      <c r="B172" s="131"/>
      <c r="C172" s="132" t="s">
        <v>68</v>
      </c>
      <c r="D172" s="132" t="s">
        <v>130</v>
      </c>
      <c r="E172" s="133" t="s">
        <v>314</v>
      </c>
      <c r="F172" s="134" t="s">
        <v>315</v>
      </c>
      <c r="G172" s="135" t="s">
        <v>153</v>
      </c>
      <c r="H172" s="136">
        <v>164</v>
      </c>
      <c r="I172" s="137"/>
      <c r="J172" s="137">
        <f>ROUND(I172*H172,2)</f>
        <v>0</v>
      </c>
      <c r="K172" s="138"/>
      <c r="L172" s="17"/>
      <c r="M172" s="139"/>
      <c r="N172" s="140" t="s">
        <v>34</v>
      </c>
      <c r="O172" s="141">
        <v>0</v>
      </c>
      <c r="P172" s="141">
        <f>O172*H172</f>
        <v>0</v>
      </c>
      <c r="Q172" s="141">
        <v>2.0000000000000002E-5</v>
      </c>
      <c r="R172" s="141">
        <f>Q172*H172</f>
        <v>3.2800000000000004E-3</v>
      </c>
      <c r="S172" s="141">
        <v>0</v>
      </c>
      <c r="T172" s="142">
        <f>S172*H172</f>
        <v>0</v>
      </c>
      <c r="AR172" s="143" t="s">
        <v>81</v>
      </c>
      <c r="AT172" s="143" t="s">
        <v>130</v>
      </c>
      <c r="AU172" s="143" t="s">
        <v>96</v>
      </c>
      <c r="AY172" s="6" t="s">
        <v>128</v>
      </c>
      <c r="BE172" s="144">
        <f>IF(N172="základná",J172,0)</f>
        <v>0</v>
      </c>
      <c r="BF172" s="144">
        <f>IF(N172="znížená",J172,0)</f>
        <v>0</v>
      </c>
      <c r="BG172" s="144">
        <f>IF(N172="zákl. prenesená",J172,0)</f>
        <v>0</v>
      </c>
      <c r="BH172" s="144">
        <f>IF(N172="zníž. prenesená",J172,0)</f>
        <v>0</v>
      </c>
      <c r="BI172" s="144">
        <f>IF(N172="nulová",J172,0)</f>
        <v>0</v>
      </c>
      <c r="BJ172" s="6" t="s">
        <v>96</v>
      </c>
      <c r="BK172" s="144">
        <f>ROUND(I172*H172,2)</f>
        <v>0</v>
      </c>
      <c r="BL172" s="6" t="s">
        <v>81</v>
      </c>
      <c r="BM172" s="143" t="s">
        <v>316</v>
      </c>
    </row>
    <row r="173" spans="2:65" s="16" customFormat="1" ht="24.15" customHeight="1">
      <c r="B173" s="131"/>
      <c r="C173" s="132" t="s">
        <v>68</v>
      </c>
      <c r="D173" s="132" t="s">
        <v>130</v>
      </c>
      <c r="E173" s="133" t="s">
        <v>317</v>
      </c>
      <c r="F173" s="134" t="s">
        <v>318</v>
      </c>
      <c r="G173" s="135" t="s">
        <v>153</v>
      </c>
      <c r="H173" s="136">
        <v>164</v>
      </c>
      <c r="I173" s="137"/>
      <c r="J173" s="137">
        <f>ROUND(I173*H173,2)</f>
        <v>0</v>
      </c>
      <c r="K173" s="138"/>
      <c r="L173" s="17"/>
      <c r="M173" s="139"/>
      <c r="N173" s="140" t="s">
        <v>34</v>
      </c>
      <c r="O173" s="141">
        <v>0</v>
      </c>
      <c r="P173" s="141">
        <f>O173*H173</f>
        <v>0</v>
      </c>
      <c r="Q173" s="141">
        <v>8.0000000000000007E-5</v>
      </c>
      <c r="R173" s="141">
        <f>Q173*H173</f>
        <v>1.3120000000000001E-2</v>
      </c>
      <c r="S173" s="141">
        <v>0</v>
      </c>
      <c r="T173" s="142">
        <f>S173*H173</f>
        <v>0</v>
      </c>
      <c r="AR173" s="143" t="s">
        <v>81</v>
      </c>
      <c r="AT173" s="143" t="s">
        <v>130</v>
      </c>
      <c r="AU173" s="143" t="s">
        <v>96</v>
      </c>
      <c r="AY173" s="6" t="s">
        <v>128</v>
      </c>
      <c r="BE173" s="144">
        <f>IF(N173="základná",J173,0)</f>
        <v>0</v>
      </c>
      <c r="BF173" s="144">
        <f>IF(N173="znížená",J173,0)</f>
        <v>0</v>
      </c>
      <c r="BG173" s="144">
        <f>IF(N173="zákl. prenesená",J173,0)</f>
        <v>0</v>
      </c>
      <c r="BH173" s="144">
        <f>IF(N173="zníž. prenesená",J173,0)</f>
        <v>0</v>
      </c>
      <c r="BI173" s="144">
        <f>IF(N173="nulová",J173,0)</f>
        <v>0</v>
      </c>
      <c r="BJ173" s="6" t="s">
        <v>96</v>
      </c>
      <c r="BK173" s="144">
        <f>ROUND(I173*H173,2)</f>
        <v>0</v>
      </c>
      <c r="BL173" s="6" t="s">
        <v>81</v>
      </c>
      <c r="BM173" s="143" t="s">
        <v>319</v>
      </c>
    </row>
    <row r="174" spans="2:65" s="119" customFormat="1" ht="25.95" customHeight="1">
      <c r="B174" s="120"/>
      <c r="D174" s="121" t="s">
        <v>67</v>
      </c>
      <c r="E174" s="122" t="s">
        <v>320</v>
      </c>
      <c r="F174" s="122" t="s">
        <v>321</v>
      </c>
      <c r="J174" s="123">
        <f>BK174</f>
        <v>0</v>
      </c>
      <c r="L174" s="120"/>
      <c r="M174" s="124"/>
      <c r="P174" s="125">
        <f>P175+P199+P243+P245+P280</f>
        <v>0</v>
      </c>
      <c r="R174" s="125">
        <f>R175+R199+R243+R245+R280</f>
        <v>3.4018200000000007</v>
      </c>
      <c r="T174" s="126">
        <f>T175+T199+T243+T245+T280</f>
        <v>0</v>
      </c>
      <c r="AR174" s="121" t="s">
        <v>76</v>
      </c>
      <c r="AT174" s="127" t="s">
        <v>67</v>
      </c>
      <c r="AU174" s="127" t="s">
        <v>68</v>
      </c>
      <c r="AY174" s="121" t="s">
        <v>128</v>
      </c>
      <c r="BK174" s="128">
        <f>BK175+BK199+BK243+BK245+BK280</f>
        <v>0</v>
      </c>
    </row>
    <row r="175" spans="2:65" s="119" customFormat="1" ht="22.95" customHeight="1">
      <c r="B175" s="120"/>
      <c r="D175" s="121" t="s">
        <v>67</v>
      </c>
      <c r="E175" s="129" t="s">
        <v>322</v>
      </c>
      <c r="F175" s="129" t="s">
        <v>323</v>
      </c>
      <c r="J175" s="130">
        <f>BK175</f>
        <v>0</v>
      </c>
      <c r="L175" s="120"/>
      <c r="M175" s="124"/>
      <c r="P175" s="125">
        <f>SUM(P176:P198)</f>
        <v>0</v>
      </c>
      <c r="R175" s="125">
        <f>SUM(R176:R198)</f>
        <v>1.9470099999999999</v>
      </c>
      <c r="T175" s="126">
        <f>SUM(T176:T198)</f>
        <v>0</v>
      </c>
      <c r="AR175" s="121" t="s">
        <v>96</v>
      </c>
      <c r="AT175" s="127" t="s">
        <v>67</v>
      </c>
      <c r="AU175" s="127" t="s">
        <v>76</v>
      </c>
      <c r="AY175" s="121" t="s">
        <v>128</v>
      </c>
      <c r="BK175" s="128">
        <f>SUM(BK176:BK198)</f>
        <v>0</v>
      </c>
    </row>
    <row r="176" spans="2:65" s="16" customFormat="1" ht="24.15" customHeight="1">
      <c r="B176" s="131"/>
      <c r="C176" s="132" t="s">
        <v>68</v>
      </c>
      <c r="D176" s="132" t="s">
        <v>130</v>
      </c>
      <c r="E176" s="133" t="s">
        <v>324</v>
      </c>
      <c r="F176" s="134" t="s">
        <v>325</v>
      </c>
      <c r="G176" s="135" t="s">
        <v>153</v>
      </c>
      <c r="H176" s="136">
        <v>80</v>
      </c>
      <c r="I176" s="137"/>
      <c r="J176" s="137">
        <f t="shared" ref="J176:J198" si="20">ROUND(I176*H176,2)</f>
        <v>0</v>
      </c>
      <c r="K176" s="138"/>
      <c r="L176" s="17"/>
      <c r="M176" s="139"/>
      <c r="N176" s="140" t="s">
        <v>34</v>
      </c>
      <c r="O176" s="141">
        <v>0</v>
      </c>
      <c r="P176" s="141">
        <f t="shared" ref="P176:P198" si="21">O176*H176</f>
        <v>0</v>
      </c>
      <c r="Q176" s="141">
        <v>3.0899999999999999E-3</v>
      </c>
      <c r="R176" s="141">
        <f t="shared" ref="R176:R198" si="22">Q176*H176</f>
        <v>0.24719999999999998</v>
      </c>
      <c r="S176" s="141">
        <v>0</v>
      </c>
      <c r="T176" s="142">
        <f t="shared" ref="T176:T198" si="23">S176*H176</f>
        <v>0</v>
      </c>
      <c r="AR176" s="143" t="s">
        <v>157</v>
      </c>
      <c r="AT176" s="143" t="s">
        <v>130</v>
      </c>
      <c r="AU176" s="143" t="s">
        <v>96</v>
      </c>
      <c r="AY176" s="6" t="s">
        <v>128</v>
      </c>
      <c r="BE176" s="144">
        <f t="shared" ref="BE176:BE198" si="24">IF(N176="základná",J176,0)</f>
        <v>0</v>
      </c>
      <c r="BF176" s="144">
        <f t="shared" ref="BF176:BF198" si="25">IF(N176="znížená",J176,0)</f>
        <v>0</v>
      </c>
      <c r="BG176" s="144">
        <f t="shared" ref="BG176:BG198" si="26">IF(N176="zákl. prenesená",J176,0)</f>
        <v>0</v>
      </c>
      <c r="BH176" s="144">
        <f t="shared" ref="BH176:BH198" si="27">IF(N176="zníž. prenesená",J176,0)</f>
        <v>0</v>
      </c>
      <c r="BI176" s="144">
        <f t="shared" ref="BI176:BI198" si="28">IF(N176="nulová",J176,0)</f>
        <v>0</v>
      </c>
      <c r="BJ176" s="6" t="s">
        <v>96</v>
      </c>
      <c r="BK176" s="144">
        <f t="shared" ref="BK176:BK198" si="29">ROUND(I176*H176,2)</f>
        <v>0</v>
      </c>
      <c r="BL176" s="6" t="s">
        <v>157</v>
      </c>
      <c r="BM176" s="143" t="s">
        <v>326</v>
      </c>
    </row>
    <row r="177" spans="2:65" s="16" customFormat="1" ht="24.15" customHeight="1">
      <c r="B177" s="131"/>
      <c r="C177" s="132" t="s">
        <v>68</v>
      </c>
      <c r="D177" s="132" t="s">
        <v>130</v>
      </c>
      <c r="E177" s="133" t="s">
        <v>327</v>
      </c>
      <c r="F177" s="134" t="s">
        <v>328</v>
      </c>
      <c r="G177" s="135" t="s">
        <v>153</v>
      </c>
      <c r="H177" s="136">
        <v>75</v>
      </c>
      <c r="I177" s="137"/>
      <c r="J177" s="137">
        <f t="shared" si="20"/>
        <v>0</v>
      </c>
      <c r="K177" s="138"/>
      <c r="L177" s="17"/>
      <c r="M177" s="139"/>
      <c r="N177" s="140" t="s">
        <v>34</v>
      </c>
      <c r="O177" s="141">
        <v>0</v>
      </c>
      <c r="P177" s="141">
        <f t="shared" si="21"/>
        <v>0</v>
      </c>
      <c r="Q177" s="141">
        <v>3.5200000000000001E-3</v>
      </c>
      <c r="R177" s="141">
        <f t="shared" si="22"/>
        <v>0.26400000000000001</v>
      </c>
      <c r="S177" s="141">
        <v>0</v>
      </c>
      <c r="T177" s="142">
        <f t="shared" si="23"/>
        <v>0</v>
      </c>
      <c r="AR177" s="143" t="s">
        <v>157</v>
      </c>
      <c r="AT177" s="143" t="s">
        <v>130</v>
      </c>
      <c r="AU177" s="143" t="s">
        <v>96</v>
      </c>
      <c r="AY177" s="6" t="s">
        <v>128</v>
      </c>
      <c r="BE177" s="144">
        <f t="shared" si="24"/>
        <v>0</v>
      </c>
      <c r="BF177" s="144">
        <f t="shared" si="25"/>
        <v>0</v>
      </c>
      <c r="BG177" s="144">
        <f t="shared" si="26"/>
        <v>0</v>
      </c>
      <c r="BH177" s="144">
        <f t="shared" si="27"/>
        <v>0</v>
      </c>
      <c r="BI177" s="144">
        <f t="shared" si="28"/>
        <v>0</v>
      </c>
      <c r="BJ177" s="6" t="s">
        <v>96</v>
      </c>
      <c r="BK177" s="144">
        <f t="shared" si="29"/>
        <v>0</v>
      </c>
      <c r="BL177" s="6" t="s">
        <v>157</v>
      </c>
      <c r="BM177" s="143" t="s">
        <v>329</v>
      </c>
    </row>
    <row r="178" spans="2:65" s="16" customFormat="1" ht="24.15" customHeight="1">
      <c r="B178" s="131"/>
      <c r="C178" s="132" t="s">
        <v>68</v>
      </c>
      <c r="D178" s="132" t="s">
        <v>130</v>
      </c>
      <c r="E178" s="133" t="s">
        <v>330</v>
      </c>
      <c r="F178" s="134" t="s">
        <v>331</v>
      </c>
      <c r="G178" s="135" t="s">
        <v>153</v>
      </c>
      <c r="H178" s="136">
        <v>44</v>
      </c>
      <c r="I178" s="137"/>
      <c r="J178" s="137">
        <f t="shared" si="20"/>
        <v>0</v>
      </c>
      <c r="K178" s="138"/>
      <c r="L178" s="17"/>
      <c r="M178" s="139"/>
      <c r="N178" s="140" t="s">
        <v>34</v>
      </c>
      <c r="O178" s="141">
        <v>0</v>
      </c>
      <c r="P178" s="141">
        <f t="shared" si="21"/>
        <v>0</v>
      </c>
      <c r="Q178" s="141">
        <v>4.1999999999999997E-3</v>
      </c>
      <c r="R178" s="141">
        <f t="shared" si="22"/>
        <v>0.18479999999999999</v>
      </c>
      <c r="S178" s="141">
        <v>0</v>
      </c>
      <c r="T178" s="142">
        <f t="shared" si="23"/>
        <v>0</v>
      </c>
      <c r="AR178" s="143" t="s">
        <v>157</v>
      </c>
      <c r="AT178" s="143" t="s">
        <v>130</v>
      </c>
      <c r="AU178" s="143" t="s">
        <v>96</v>
      </c>
      <c r="AY178" s="6" t="s">
        <v>128</v>
      </c>
      <c r="BE178" s="144">
        <f t="shared" si="24"/>
        <v>0</v>
      </c>
      <c r="BF178" s="144">
        <f t="shared" si="25"/>
        <v>0</v>
      </c>
      <c r="BG178" s="144">
        <f t="shared" si="26"/>
        <v>0</v>
      </c>
      <c r="BH178" s="144">
        <f t="shared" si="27"/>
        <v>0</v>
      </c>
      <c r="BI178" s="144">
        <f t="shared" si="28"/>
        <v>0</v>
      </c>
      <c r="BJ178" s="6" t="s">
        <v>96</v>
      </c>
      <c r="BK178" s="144">
        <f t="shared" si="29"/>
        <v>0</v>
      </c>
      <c r="BL178" s="6" t="s">
        <v>157</v>
      </c>
      <c r="BM178" s="143" t="s">
        <v>332</v>
      </c>
    </row>
    <row r="179" spans="2:65" s="16" customFormat="1" ht="16.5" customHeight="1">
      <c r="B179" s="131"/>
      <c r="C179" s="132" t="s">
        <v>68</v>
      </c>
      <c r="D179" s="132" t="s">
        <v>130</v>
      </c>
      <c r="E179" s="133" t="s">
        <v>333</v>
      </c>
      <c r="F179" s="134" t="s">
        <v>334</v>
      </c>
      <c r="G179" s="135" t="s">
        <v>153</v>
      </c>
      <c r="H179" s="136">
        <v>21</v>
      </c>
      <c r="I179" s="137"/>
      <c r="J179" s="137">
        <f t="shared" si="20"/>
        <v>0</v>
      </c>
      <c r="K179" s="138"/>
      <c r="L179" s="17"/>
      <c r="M179" s="139"/>
      <c r="N179" s="140" t="s">
        <v>34</v>
      </c>
      <c r="O179" s="141">
        <v>0</v>
      </c>
      <c r="P179" s="141">
        <f t="shared" si="21"/>
        <v>0</v>
      </c>
      <c r="Q179" s="141">
        <v>9.58E-3</v>
      </c>
      <c r="R179" s="141">
        <f t="shared" si="22"/>
        <v>0.20118</v>
      </c>
      <c r="S179" s="141">
        <v>0</v>
      </c>
      <c r="T179" s="142">
        <f t="shared" si="23"/>
        <v>0</v>
      </c>
      <c r="AR179" s="143" t="s">
        <v>157</v>
      </c>
      <c r="AT179" s="143" t="s">
        <v>130</v>
      </c>
      <c r="AU179" s="143" t="s">
        <v>96</v>
      </c>
      <c r="AY179" s="6" t="s">
        <v>128</v>
      </c>
      <c r="BE179" s="144">
        <f t="shared" si="24"/>
        <v>0</v>
      </c>
      <c r="BF179" s="144">
        <f t="shared" si="25"/>
        <v>0</v>
      </c>
      <c r="BG179" s="144">
        <f t="shared" si="26"/>
        <v>0</v>
      </c>
      <c r="BH179" s="144">
        <f t="shared" si="27"/>
        <v>0</v>
      </c>
      <c r="BI179" s="144">
        <f t="shared" si="28"/>
        <v>0</v>
      </c>
      <c r="BJ179" s="6" t="s">
        <v>96</v>
      </c>
      <c r="BK179" s="144">
        <f t="shared" si="29"/>
        <v>0</v>
      </c>
      <c r="BL179" s="6" t="s">
        <v>157</v>
      </c>
      <c r="BM179" s="143" t="s">
        <v>335</v>
      </c>
    </row>
    <row r="180" spans="2:65" s="16" customFormat="1" ht="16.5" customHeight="1">
      <c r="B180" s="131"/>
      <c r="C180" s="132" t="s">
        <v>68</v>
      </c>
      <c r="D180" s="132" t="s">
        <v>130</v>
      </c>
      <c r="E180" s="133" t="s">
        <v>336</v>
      </c>
      <c r="F180" s="134" t="s">
        <v>337</v>
      </c>
      <c r="G180" s="135" t="s">
        <v>153</v>
      </c>
      <c r="H180" s="136">
        <v>67</v>
      </c>
      <c r="I180" s="137"/>
      <c r="J180" s="137">
        <f t="shared" si="20"/>
        <v>0</v>
      </c>
      <c r="K180" s="138"/>
      <c r="L180" s="17"/>
      <c r="M180" s="139"/>
      <c r="N180" s="140" t="s">
        <v>34</v>
      </c>
      <c r="O180" s="141">
        <v>0</v>
      </c>
      <c r="P180" s="141">
        <f t="shared" si="21"/>
        <v>0</v>
      </c>
      <c r="Q180" s="141">
        <v>1.115E-2</v>
      </c>
      <c r="R180" s="141">
        <f t="shared" si="22"/>
        <v>0.74704999999999999</v>
      </c>
      <c r="S180" s="141">
        <v>0</v>
      </c>
      <c r="T180" s="142">
        <f t="shared" si="23"/>
        <v>0</v>
      </c>
      <c r="AR180" s="143" t="s">
        <v>157</v>
      </c>
      <c r="AT180" s="143" t="s">
        <v>130</v>
      </c>
      <c r="AU180" s="143" t="s">
        <v>96</v>
      </c>
      <c r="AY180" s="6" t="s">
        <v>128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6" t="s">
        <v>96</v>
      </c>
      <c r="BK180" s="144">
        <f t="shared" si="29"/>
        <v>0</v>
      </c>
      <c r="BL180" s="6" t="s">
        <v>157</v>
      </c>
      <c r="BM180" s="143" t="s">
        <v>338</v>
      </c>
    </row>
    <row r="181" spans="2:65" s="16" customFormat="1" ht="16.5" customHeight="1">
      <c r="B181" s="131"/>
      <c r="C181" s="132" t="s">
        <v>68</v>
      </c>
      <c r="D181" s="132" t="s">
        <v>130</v>
      </c>
      <c r="E181" s="133" t="s">
        <v>339</v>
      </c>
      <c r="F181" s="134" t="s">
        <v>340</v>
      </c>
      <c r="G181" s="135" t="s">
        <v>153</v>
      </c>
      <c r="H181" s="136">
        <v>15</v>
      </c>
      <c r="I181" s="137"/>
      <c r="J181" s="137">
        <f t="shared" si="20"/>
        <v>0</v>
      </c>
      <c r="K181" s="138"/>
      <c r="L181" s="17"/>
      <c r="M181" s="139"/>
      <c r="N181" s="140" t="s">
        <v>34</v>
      </c>
      <c r="O181" s="141">
        <v>0</v>
      </c>
      <c r="P181" s="141">
        <f t="shared" si="21"/>
        <v>0</v>
      </c>
      <c r="Q181" s="141">
        <v>8.1999999999999998E-4</v>
      </c>
      <c r="R181" s="141">
        <f t="shared" si="22"/>
        <v>1.23E-2</v>
      </c>
      <c r="S181" s="141">
        <v>0</v>
      </c>
      <c r="T181" s="142">
        <f t="shared" si="23"/>
        <v>0</v>
      </c>
      <c r="AR181" s="143" t="s">
        <v>157</v>
      </c>
      <c r="AT181" s="143" t="s">
        <v>130</v>
      </c>
      <c r="AU181" s="143" t="s">
        <v>96</v>
      </c>
      <c r="AY181" s="6" t="s">
        <v>128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6" t="s">
        <v>96</v>
      </c>
      <c r="BK181" s="144">
        <f t="shared" si="29"/>
        <v>0</v>
      </c>
      <c r="BL181" s="6" t="s">
        <v>157</v>
      </c>
      <c r="BM181" s="143" t="s">
        <v>341</v>
      </c>
    </row>
    <row r="182" spans="2:65" s="16" customFormat="1" ht="16.5" customHeight="1">
      <c r="B182" s="131"/>
      <c r="C182" s="132" t="s">
        <v>68</v>
      </c>
      <c r="D182" s="132" t="s">
        <v>130</v>
      </c>
      <c r="E182" s="133" t="s">
        <v>342</v>
      </c>
      <c r="F182" s="134" t="s">
        <v>343</v>
      </c>
      <c r="G182" s="135" t="s">
        <v>153</v>
      </c>
      <c r="H182" s="136">
        <v>42</v>
      </c>
      <c r="I182" s="137"/>
      <c r="J182" s="137">
        <f t="shared" si="20"/>
        <v>0</v>
      </c>
      <c r="K182" s="138"/>
      <c r="L182" s="17"/>
      <c r="M182" s="139"/>
      <c r="N182" s="140" t="s">
        <v>34</v>
      </c>
      <c r="O182" s="141">
        <v>0</v>
      </c>
      <c r="P182" s="141">
        <f t="shared" si="21"/>
        <v>0</v>
      </c>
      <c r="Q182" s="141">
        <v>1E-3</v>
      </c>
      <c r="R182" s="141">
        <f t="shared" si="22"/>
        <v>4.2000000000000003E-2</v>
      </c>
      <c r="S182" s="141">
        <v>0</v>
      </c>
      <c r="T182" s="142">
        <f t="shared" si="23"/>
        <v>0</v>
      </c>
      <c r="AR182" s="143" t="s">
        <v>157</v>
      </c>
      <c r="AT182" s="143" t="s">
        <v>130</v>
      </c>
      <c r="AU182" s="143" t="s">
        <v>96</v>
      </c>
      <c r="AY182" s="6" t="s">
        <v>128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6" t="s">
        <v>96</v>
      </c>
      <c r="BK182" s="144">
        <f t="shared" si="29"/>
        <v>0</v>
      </c>
      <c r="BL182" s="6" t="s">
        <v>157</v>
      </c>
      <c r="BM182" s="143" t="s">
        <v>344</v>
      </c>
    </row>
    <row r="183" spans="2:65" s="16" customFormat="1" ht="21.75" customHeight="1">
      <c r="B183" s="131"/>
      <c r="C183" s="132" t="s">
        <v>68</v>
      </c>
      <c r="D183" s="132" t="s">
        <v>130</v>
      </c>
      <c r="E183" s="133" t="s">
        <v>345</v>
      </c>
      <c r="F183" s="134" t="s">
        <v>346</v>
      </c>
      <c r="G183" s="135" t="s">
        <v>267</v>
      </c>
      <c r="H183" s="136">
        <v>4</v>
      </c>
      <c r="I183" s="137"/>
      <c r="J183" s="137">
        <f t="shared" si="20"/>
        <v>0</v>
      </c>
      <c r="K183" s="138"/>
      <c r="L183" s="17"/>
      <c r="M183" s="139"/>
      <c r="N183" s="140" t="s">
        <v>34</v>
      </c>
      <c r="O183" s="141">
        <v>0</v>
      </c>
      <c r="P183" s="141">
        <f t="shared" si="21"/>
        <v>0</v>
      </c>
      <c r="Q183" s="141">
        <v>0</v>
      </c>
      <c r="R183" s="141">
        <f t="shared" si="22"/>
        <v>0</v>
      </c>
      <c r="S183" s="141">
        <v>0</v>
      </c>
      <c r="T183" s="142">
        <f t="shared" si="23"/>
        <v>0</v>
      </c>
      <c r="AR183" s="143" t="s">
        <v>157</v>
      </c>
      <c r="AT183" s="143" t="s">
        <v>130</v>
      </c>
      <c r="AU183" s="143" t="s">
        <v>96</v>
      </c>
      <c r="AY183" s="6" t="s">
        <v>128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6" t="s">
        <v>96</v>
      </c>
      <c r="BK183" s="144">
        <f t="shared" si="29"/>
        <v>0</v>
      </c>
      <c r="BL183" s="6" t="s">
        <v>157</v>
      </c>
      <c r="BM183" s="143" t="s">
        <v>347</v>
      </c>
    </row>
    <row r="184" spans="2:65" s="16" customFormat="1" ht="21.75" customHeight="1">
      <c r="B184" s="131"/>
      <c r="C184" s="132" t="s">
        <v>68</v>
      </c>
      <c r="D184" s="132" t="s">
        <v>130</v>
      </c>
      <c r="E184" s="133" t="s">
        <v>348</v>
      </c>
      <c r="F184" s="134" t="s">
        <v>349</v>
      </c>
      <c r="G184" s="135" t="s">
        <v>267</v>
      </c>
      <c r="H184" s="136">
        <v>15</v>
      </c>
      <c r="I184" s="137"/>
      <c r="J184" s="137">
        <f t="shared" si="20"/>
        <v>0</v>
      </c>
      <c r="K184" s="138"/>
      <c r="L184" s="17"/>
      <c r="M184" s="139"/>
      <c r="N184" s="140" t="s">
        <v>34</v>
      </c>
      <c r="O184" s="141">
        <v>0</v>
      </c>
      <c r="P184" s="141">
        <f t="shared" si="21"/>
        <v>0</v>
      </c>
      <c r="Q184" s="141">
        <v>0</v>
      </c>
      <c r="R184" s="141">
        <f t="shared" si="22"/>
        <v>0</v>
      </c>
      <c r="S184" s="141">
        <v>0</v>
      </c>
      <c r="T184" s="142">
        <f t="shared" si="23"/>
        <v>0</v>
      </c>
      <c r="AR184" s="143" t="s">
        <v>157</v>
      </c>
      <c r="AT184" s="143" t="s">
        <v>130</v>
      </c>
      <c r="AU184" s="143" t="s">
        <v>96</v>
      </c>
      <c r="AY184" s="6" t="s">
        <v>128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6" t="s">
        <v>96</v>
      </c>
      <c r="BK184" s="144">
        <f t="shared" si="29"/>
        <v>0</v>
      </c>
      <c r="BL184" s="6" t="s">
        <v>157</v>
      </c>
      <c r="BM184" s="143" t="s">
        <v>350</v>
      </c>
    </row>
    <row r="185" spans="2:65" s="16" customFormat="1" ht="21.75" customHeight="1">
      <c r="B185" s="131"/>
      <c r="C185" s="132" t="s">
        <v>68</v>
      </c>
      <c r="D185" s="132" t="s">
        <v>130</v>
      </c>
      <c r="E185" s="133" t="s">
        <v>351</v>
      </c>
      <c r="F185" s="134" t="s">
        <v>352</v>
      </c>
      <c r="G185" s="135" t="s">
        <v>267</v>
      </c>
      <c r="H185" s="136">
        <v>6</v>
      </c>
      <c r="I185" s="137"/>
      <c r="J185" s="137">
        <f t="shared" si="20"/>
        <v>0</v>
      </c>
      <c r="K185" s="138"/>
      <c r="L185" s="17"/>
      <c r="M185" s="139"/>
      <c r="N185" s="140" t="s">
        <v>34</v>
      </c>
      <c r="O185" s="141">
        <v>0</v>
      </c>
      <c r="P185" s="141">
        <f t="shared" si="21"/>
        <v>0</v>
      </c>
      <c r="Q185" s="141">
        <v>0</v>
      </c>
      <c r="R185" s="141">
        <f t="shared" si="22"/>
        <v>0</v>
      </c>
      <c r="S185" s="141">
        <v>0</v>
      </c>
      <c r="T185" s="142">
        <f t="shared" si="23"/>
        <v>0</v>
      </c>
      <c r="AR185" s="143" t="s">
        <v>157</v>
      </c>
      <c r="AT185" s="143" t="s">
        <v>130</v>
      </c>
      <c r="AU185" s="143" t="s">
        <v>96</v>
      </c>
      <c r="AY185" s="6" t="s">
        <v>128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6" t="s">
        <v>96</v>
      </c>
      <c r="BK185" s="144">
        <f t="shared" si="29"/>
        <v>0</v>
      </c>
      <c r="BL185" s="6" t="s">
        <v>157</v>
      </c>
      <c r="BM185" s="143" t="s">
        <v>353</v>
      </c>
    </row>
    <row r="186" spans="2:65" s="16" customFormat="1" ht="21.75" customHeight="1">
      <c r="B186" s="131"/>
      <c r="C186" s="132" t="s">
        <v>68</v>
      </c>
      <c r="D186" s="132" t="s">
        <v>130</v>
      </c>
      <c r="E186" s="133" t="s">
        <v>354</v>
      </c>
      <c r="F186" s="134" t="s">
        <v>355</v>
      </c>
      <c r="G186" s="135" t="s">
        <v>267</v>
      </c>
      <c r="H186" s="136">
        <v>16</v>
      </c>
      <c r="I186" s="137"/>
      <c r="J186" s="137">
        <f t="shared" si="20"/>
        <v>0</v>
      </c>
      <c r="K186" s="138"/>
      <c r="L186" s="17"/>
      <c r="M186" s="139"/>
      <c r="N186" s="140" t="s">
        <v>34</v>
      </c>
      <c r="O186" s="141">
        <v>0</v>
      </c>
      <c r="P186" s="141">
        <f t="shared" si="21"/>
        <v>0</v>
      </c>
      <c r="Q186" s="141">
        <v>0</v>
      </c>
      <c r="R186" s="141">
        <f t="shared" si="22"/>
        <v>0</v>
      </c>
      <c r="S186" s="141">
        <v>0</v>
      </c>
      <c r="T186" s="142">
        <f t="shared" si="23"/>
        <v>0</v>
      </c>
      <c r="AR186" s="143" t="s">
        <v>157</v>
      </c>
      <c r="AT186" s="143" t="s">
        <v>130</v>
      </c>
      <c r="AU186" s="143" t="s">
        <v>96</v>
      </c>
      <c r="AY186" s="6" t="s">
        <v>128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6" t="s">
        <v>96</v>
      </c>
      <c r="BK186" s="144">
        <f t="shared" si="29"/>
        <v>0</v>
      </c>
      <c r="BL186" s="6" t="s">
        <v>157</v>
      </c>
      <c r="BM186" s="143" t="s">
        <v>356</v>
      </c>
    </row>
    <row r="187" spans="2:65" s="16" customFormat="1" ht="21.75" customHeight="1">
      <c r="B187" s="131"/>
      <c r="C187" s="132" t="s">
        <v>68</v>
      </c>
      <c r="D187" s="132" t="s">
        <v>130</v>
      </c>
      <c r="E187" s="133" t="s">
        <v>357</v>
      </c>
      <c r="F187" s="134" t="s">
        <v>358</v>
      </c>
      <c r="G187" s="135" t="s">
        <v>267</v>
      </c>
      <c r="H187" s="136">
        <v>5</v>
      </c>
      <c r="I187" s="137"/>
      <c r="J187" s="137">
        <f t="shared" si="20"/>
        <v>0</v>
      </c>
      <c r="K187" s="138"/>
      <c r="L187" s="17"/>
      <c r="M187" s="139"/>
      <c r="N187" s="140" t="s">
        <v>34</v>
      </c>
      <c r="O187" s="141">
        <v>0</v>
      </c>
      <c r="P187" s="141">
        <f t="shared" si="21"/>
        <v>0</v>
      </c>
      <c r="Q187" s="141">
        <v>3.4569999999999997E-2</v>
      </c>
      <c r="R187" s="141">
        <f t="shared" si="22"/>
        <v>0.17284999999999998</v>
      </c>
      <c r="S187" s="141">
        <v>0</v>
      </c>
      <c r="T187" s="142">
        <f t="shared" si="23"/>
        <v>0</v>
      </c>
      <c r="AR187" s="143" t="s">
        <v>157</v>
      </c>
      <c r="AT187" s="143" t="s">
        <v>130</v>
      </c>
      <c r="AU187" s="143" t="s">
        <v>96</v>
      </c>
      <c r="AY187" s="6" t="s">
        <v>128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6" t="s">
        <v>96</v>
      </c>
      <c r="BK187" s="144">
        <f t="shared" si="29"/>
        <v>0</v>
      </c>
      <c r="BL187" s="6" t="s">
        <v>157</v>
      </c>
      <c r="BM187" s="143" t="s">
        <v>359</v>
      </c>
    </row>
    <row r="188" spans="2:65" s="16" customFormat="1" ht="16.5" customHeight="1">
      <c r="B188" s="131"/>
      <c r="C188" s="132" t="s">
        <v>68</v>
      </c>
      <c r="D188" s="132" t="s">
        <v>130</v>
      </c>
      <c r="E188" s="133" t="s">
        <v>360</v>
      </c>
      <c r="F188" s="134" t="s">
        <v>361</v>
      </c>
      <c r="G188" s="135" t="s">
        <v>267</v>
      </c>
      <c r="H188" s="136">
        <v>1</v>
      </c>
      <c r="I188" s="137"/>
      <c r="J188" s="137">
        <f t="shared" si="20"/>
        <v>0</v>
      </c>
      <c r="K188" s="138"/>
      <c r="L188" s="17"/>
      <c r="M188" s="139"/>
      <c r="N188" s="140" t="s">
        <v>34</v>
      </c>
      <c r="O188" s="141">
        <v>0</v>
      </c>
      <c r="P188" s="141">
        <f t="shared" si="21"/>
        <v>0</v>
      </c>
      <c r="Q188" s="141">
        <v>0</v>
      </c>
      <c r="R188" s="141">
        <f t="shared" si="22"/>
        <v>0</v>
      </c>
      <c r="S188" s="141">
        <v>0</v>
      </c>
      <c r="T188" s="142">
        <f t="shared" si="23"/>
        <v>0</v>
      </c>
      <c r="AR188" s="143" t="s">
        <v>157</v>
      </c>
      <c r="AT188" s="143" t="s">
        <v>130</v>
      </c>
      <c r="AU188" s="143" t="s">
        <v>96</v>
      </c>
      <c r="AY188" s="6" t="s">
        <v>128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6" t="s">
        <v>96</v>
      </c>
      <c r="BK188" s="144">
        <f t="shared" si="29"/>
        <v>0</v>
      </c>
      <c r="BL188" s="6" t="s">
        <v>157</v>
      </c>
      <c r="BM188" s="143" t="s">
        <v>362</v>
      </c>
    </row>
    <row r="189" spans="2:65" s="16" customFormat="1" ht="24.15" customHeight="1">
      <c r="B189" s="131"/>
      <c r="C189" s="132" t="s">
        <v>68</v>
      </c>
      <c r="D189" s="132" t="s">
        <v>130</v>
      </c>
      <c r="E189" s="133" t="s">
        <v>363</v>
      </c>
      <c r="F189" s="134" t="s">
        <v>364</v>
      </c>
      <c r="G189" s="135" t="s">
        <v>267</v>
      </c>
      <c r="H189" s="136">
        <v>1</v>
      </c>
      <c r="I189" s="137"/>
      <c r="J189" s="137">
        <f t="shared" si="20"/>
        <v>0</v>
      </c>
      <c r="K189" s="138"/>
      <c r="L189" s="17"/>
      <c r="M189" s="139"/>
      <c r="N189" s="140" t="s">
        <v>34</v>
      </c>
      <c r="O189" s="141">
        <v>0</v>
      </c>
      <c r="P189" s="141">
        <f t="shared" si="21"/>
        <v>0</v>
      </c>
      <c r="Q189" s="141">
        <v>6.4000000000000003E-3</v>
      </c>
      <c r="R189" s="141">
        <f t="shared" si="22"/>
        <v>6.4000000000000003E-3</v>
      </c>
      <c r="S189" s="141">
        <v>0</v>
      </c>
      <c r="T189" s="142">
        <f t="shared" si="23"/>
        <v>0</v>
      </c>
      <c r="AR189" s="143" t="s">
        <v>157</v>
      </c>
      <c r="AT189" s="143" t="s">
        <v>130</v>
      </c>
      <c r="AU189" s="143" t="s">
        <v>96</v>
      </c>
      <c r="AY189" s="6" t="s">
        <v>128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6" t="s">
        <v>96</v>
      </c>
      <c r="BK189" s="144">
        <f t="shared" si="29"/>
        <v>0</v>
      </c>
      <c r="BL189" s="6" t="s">
        <v>157</v>
      </c>
      <c r="BM189" s="143" t="s">
        <v>365</v>
      </c>
    </row>
    <row r="190" spans="2:65" s="16" customFormat="1" ht="16.5" customHeight="1">
      <c r="B190" s="131"/>
      <c r="C190" s="132" t="s">
        <v>68</v>
      </c>
      <c r="D190" s="132" t="s">
        <v>130</v>
      </c>
      <c r="E190" s="133" t="s">
        <v>366</v>
      </c>
      <c r="F190" s="134" t="s">
        <v>367</v>
      </c>
      <c r="G190" s="135" t="s">
        <v>267</v>
      </c>
      <c r="H190" s="136">
        <v>5</v>
      </c>
      <c r="I190" s="137"/>
      <c r="J190" s="137">
        <f t="shared" si="20"/>
        <v>0</v>
      </c>
      <c r="K190" s="138"/>
      <c r="L190" s="17"/>
      <c r="M190" s="139"/>
      <c r="N190" s="140" t="s">
        <v>34</v>
      </c>
      <c r="O190" s="141">
        <v>0</v>
      </c>
      <c r="P190" s="141">
        <f t="shared" si="21"/>
        <v>0</v>
      </c>
      <c r="Q190" s="141">
        <v>2.7E-4</v>
      </c>
      <c r="R190" s="141">
        <f t="shared" si="22"/>
        <v>1.3500000000000001E-3</v>
      </c>
      <c r="S190" s="141">
        <v>0</v>
      </c>
      <c r="T190" s="142">
        <f t="shared" si="23"/>
        <v>0</v>
      </c>
      <c r="AR190" s="143" t="s">
        <v>157</v>
      </c>
      <c r="AT190" s="143" t="s">
        <v>130</v>
      </c>
      <c r="AU190" s="143" t="s">
        <v>96</v>
      </c>
      <c r="AY190" s="6" t="s">
        <v>128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6" t="s">
        <v>96</v>
      </c>
      <c r="BK190" s="144">
        <f t="shared" si="29"/>
        <v>0</v>
      </c>
      <c r="BL190" s="6" t="s">
        <v>157</v>
      </c>
      <c r="BM190" s="143" t="s">
        <v>368</v>
      </c>
    </row>
    <row r="191" spans="2:65" s="16" customFormat="1" ht="16.5" customHeight="1">
      <c r="B191" s="131"/>
      <c r="C191" s="132" t="s">
        <v>68</v>
      </c>
      <c r="D191" s="132" t="s">
        <v>130</v>
      </c>
      <c r="E191" s="133" t="s">
        <v>369</v>
      </c>
      <c r="F191" s="134" t="s">
        <v>370</v>
      </c>
      <c r="G191" s="135" t="s">
        <v>267</v>
      </c>
      <c r="H191" s="136">
        <v>4</v>
      </c>
      <c r="I191" s="137"/>
      <c r="J191" s="137">
        <f t="shared" si="20"/>
        <v>0</v>
      </c>
      <c r="K191" s="138"/>
      <c r="L191" s="17"/>
      <c r="M191" s="139"/>
      <c r="N191" s="140" t="s">
        <v>34</v>
      </c>
      <c r="O191" s="141">
        <v>0</v>
      </c>
      <c r="P191" s="141">
        <f t="shared" si="21"/>
        <v>0</v>
      </c>
      <c r="Q191" s="141">
        <v>2.9E-4</v>
      </c>
      <c r="R191" s="141">
        <f t="shared" si="22"/>
        <v>1.16E-3</v>
      </c>
      <c r="S191" s="141">
        <v>0</v>
      </c>
      <c r="T191" s="142">
        <f t="shared" si="23"/>
        <v>0</v>
      </c>
      <c r="AR191" s="143" t="s">
        <v>157</v>
      </c>
      <c r="AT191" s="143" t="s">
        <v>130</v>
      </c>
      <c r="AU191" s="143" t="s">
        <v>96</v>
      </c>
      <c r="AY191" s="6" t="s">
        <v>128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6" t="s">
        <v>96</v>
      </c>
      <c r="BK191" s="144">
        <f t="shared" si="29"/>
        <v>0</v>
      </c>
      <c r="BL191" s="6" t="s">
        <v>157</v>
      </c>
      <c r="BM191" s="143" t="s">
        <v>371</v>
      </c>
    </row>
    <row r="192" spans="2:65" s="16" customFormat="1" ht="33" customHeight="1">
      <c r="B192" s="131"/>
      <c r="C192" s="132" t="s">
        <v>68</v>
      </c>
      <c r="D192" s="132" t="s">
        <v>130</v>
      </c>
      <c r="E192" s="133" t="s">
        <v>372</v>
      </c>
      <c r="F192" s="134" t="s">
        <v>373</v>
      </c>
      <c r="G192" s="135" t="s">
        <v>267</v>
      </c>
      <c r="H192" s="136">
        <v>2</v>
      </c>
      <c r="I192" s="137"/>
      <c r="J192" s="137">
        <f t="shared" si="20"/>
        <v>0</v>
      </c>
      <c r="K192" s="138"/>
      <c r="L192" s="17"/>
      <c r="M192" s="139"/>
      <c r="N192" s="140" t="s">
        <v>34</v>
      </c>
      <c r="O192" s="141">
        <v>0</v>
      </c>
      <c r="P192" s="141">
        <f t="shared" si="21"/>
        <v>0</v>
      </c>
      <c r="Q192" s="141">
        <v>0</v>
      </c>
      <c r="R192" s="141">
        <f t="shared" si="22"/>
        <v>0</v>
      </c>
      <c r="S192" s="141">
        <v>0</v>
      </c>
      <c r="T192" s="142">
        <f t="shared" si="23"/>
        <v>0</v>
      </c>
      <c r="AR192" s="143" t="s">
        <v>157</v>
      </c>
      <c r="AT192" s="143" t="s">
        <v>130</v>
      </c>
      <c r="AU192" s="143" t="s">
        <v>96</v>
      </c>
      <c r="AY192" s="6" t="s">
        <v>128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6" t="s">
        <v>96</v>
      </c>
      <c r="BK192" s="144">
        <f t="shared" si="29"/>
        <v>0</v>
      </c>
      <c r="BL192" s="6" t="s">
        <v>157</v>
      </c>
      <c r="BM192" s="143" t="s">
        <v>374</v>
      </c>
    </row>
    <row r="193" spans="2:65" s="16" customFormat="1" ht="16.5" customHeight="1">
      <c r="B193" s="131"/>
      <c r="C193" s="132" t="s">
        <v>68</v>
      </c>
      <c r="D193" s="132" t="s">
        <v>130</v>
      </c>
      <c r="E193" s="133" t="s">
        <v>375</v>
      </c>
      <c r="F193" s="134" t="s">
        <v>376</v>
      </c>
      <c r="G193" s="135" t="s">
        <v>267</v>
      </c>
      <c r="H193" s="136">
        <v>3</v>
      </c>
      <c r="I193" s="137"/>
      <c r="J193" s="137">
        <f t="shared" si="20"/>
        <v>0</v>
      </c>
      <c r="K193" s="138"/>
      <c r="L193" s="17"/>
      <c r="M193" s="139"/>
      <c r="N193" s="140" t="s">
        <v>34</v>
      </c>
      <c r="O193" s="141">
        <v>0</v>
      </c>
      <c r="P193" s="141">
        <f t="shared" si="21"/>
        <v>0</v>
      </c>
      <c r="Q193" s="141">
        <v>2.1139999999999999E-2</v>
      </c>
      <c r="R193" s="141">
        <f t="shared" si="22"/>
        <v>6.3420000000000004E-2</v>
      </c>
      <c r="S193" s="141">
        <v>0</v>
      </c>
      <c r="T193" s="142">
        <f t="shared" si="23"/>
        <v>0</v>
      </c>
      <c r="AR193" s="143" t="s">
        <v>157</v>
      </c>
      <c r="AT193" s="143" t="s">
        <v>130</v>
      </c>
      <c r="AU193" s="143" t="s">
        <v>96</v>
      </c>
      <c r="AY193" s="6" t="s">
        <v>128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6" t="s">
        <v>96</v>
      </c>
      <c r="BK193" s="144">
        <f t="shared" si="29"/>
        <v>0</v>
      </c>
      <c r="BL193" s="6" t="s">
        <v>157</v>
      </c>
      <c r="BM193" s="143" t="s">
        <v>377</v>
      </c>
    </row>
    <row r="194" spans="2:65" s="16" customFormat="1" ht="16.5" customHeight="1">
      <c r="B194" s="131"/>
      <c r="C194" s="132" t="s">
        <v>68</v>
      </c>
      <c r="D194" s="132" t="s">
        <v>130</v>
      </c>
      <c r="E194" s="133" t="s">
        <v>378</v>
      </c>
      <c r="F194" s="134" t="s">
        <v>379</v>
      </c>
      <c r="G194" s="135" t="s">
        <v>267</v>
      </c>
      <c r="H194" s="136">
        <v>6</v>
      </c>
      <c r="I194" s="137"/>
      <c r="J194" s="137">
        <f t="shared" si="20"/>
        <v>0</v>
      </c>
      <c r="K194" s="138"/>
      <c r="L194" s="17"/>
      <c r="M194" s="139"/>
      <c r="N194" s="140" t="s">
        <v>34</v>
      </c>
      <c r="O194" s="141">
        <v>0</v>
      </c>
      <c r="P194" s="141">
        <f t="shared" si="21"/>
        <v>0</v>
      </c>
      <c r="Q194" s="141">
        <v>5.5000000000000003E-4</v>
      </c>
      <c r="R194" s="141">
        <f t="shared" si="22"/>
        <v>3.3E-3</v>
      </c>
      <c r="S194" s="141">
        <v>0</v>
      </c>
      <c r="T194" s="142">
        <f t="shared" si="23"/>
        <v>0</v>
      </c>
      <c r="AR194" s="143" t="s">
        <v>157</v>
      </c>
      <c r="AT194" s="143" t="s">
        <v>130</v>
      </c>
      <c r="AU194" s="143" t="s">
        <v>96</v>
      </c>
      <c r="AY194" s="6" t="s">
        <v>128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6" t="s">
        <v>96</v>
      </c>
      <c r="BK194" s="144">
        <f t="shared" si="29"/>
        <v>0</v>
      </c>
      <c r="BL194" s="6" t="s">
        <v>157</v>
      </c>
      <c r="BM194" s="143" t="s">
        <v>380</v>
      </c>
    </row>
    <row r="195" spans="2:65" s="16" customFormat="1" ht="16.5" customHeight="1">
      <c r="B195" s="131"/>
      <c r="C195" s="132" t="s">
        <v>68</v>
      </c>
      <c r="D195" s="132" t="s">
        <v>130</v>
      </c>
      <c r="E195" s="133" t="s">
        <v>381</v>
      </c>
      <c r="F195" s="134" t="s">
        <v>382</v>
      </c>
      <c r="G195" s="135" t="s">
        <v>153</v>
      </c>
      <c r="H195" s="136">
        <v>145</v>
      </c>
      <c r="I195" s="137"/>
      <c r="J195" s="137">
        <f t="shared" si="20"/>
        <v>0</v>
      </c>
      <c r="K195" s="138"/>
      <c r="L195" s="17"/>
      <c r="M195" s="139"/>
      <c r="N195" s="140" t="s">
        <v>34</v>
      </c>
      <c r="O195" s="141">
        <v>0</v>
      </c>
      <c r="P195" s="141">
        <f t="shared" si="21"/>
        <v>0</v>
      </c>
      <c r="Q195" s="141">
        <v>0</v>
      </c>
      <c r="R195" s="141">
        <f t="shared" si="22"/>
        <v>0</v>
      </c>
      <c r="S195" s="141">
        <v>0</v>
      </c>
      <c r="T195" s="142">
        <f t="shared" si="23"/>
        <v>0</v>
      </c>
      <c r="AR195" s="143" t="s">
        <v>157</v>
      </c>
      <c r="AT195" s="143" t="s">
        <v>130</v>
      </c>
      <c r="AU195" s="143" t="s">
        <v>96</v>
      </c>
      <c r="AY195" s="6" t="s">
        <v>128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6" t="s">
        <v>96</v>
      </c>
      <c r="BK195" s="144">
        <f t="shared" si="29"/>
        <v>0</v>
      </c>
      <c r="BL195" s="6" t="s">
        <v>157</v>
      </c>
      <c r="BM195" s="143" t="s">
        <v>383</v>
      </c>
    </row>
    <row r="196" spans="2:65" s="16" customFormat="1" ht="16.5" customHeight="1">
      <c r="B196" s="131"/>
      <c r="C196" s="132" t="s">
        <v>68</v>
      </c>
      <c r="D196" s="132" t="s">
        <v>130</v>
      </c>
      <c r="E196" s="133" t="s">
        <v>384</v>
      </c>
      <c r="F196" s="134" t="s">
        <v>385</v>
      </c>
      <c r="G196" s="135" t="s">
        <v>153</v>
      </c>
      <c r="H196" s="136">
        <v>199</v>
      </c>
      <c r="I196" s="137"/>
      <c r="J196" s="137">
        <f t="shared" si="20"/>
        <v>0</v>
      </c>
      <c r="K196" s="138"/>
      <c r="L196" s="17"/>
      <c r="M196" s="139"/>
      <c r="N196" s="140" t="s">
        <v>34</v>
      </c>
      <c r="O196" s="141">
        <v>0</v>
      </c>
      <c r="P196" s="141">
        <f t="shared" si="21"/>
        <v>0</v>
      </c>
      <c r="Q196" s="141">
        <v>0</v>
      </c>
      <c r="R196" s="141">
        <f t="shared" si="22"/>
        <v>0</v>
      </c>
      <c r="S196" s="141">
        <v>0</v>
      </c>
      <c r="T196" s="142">
        <f t="shared" si="23"/>
        <v>0</v>
      </c>
      <c r="AR196" s="143" t="s">
        <v>157</v>
      </c>
      <c r="AT196" s="143" t="s">
        <v>130</v>
      </c>
      <c r="AU196" s="143" t="s">
        <v>96</v>
      </c>
      <c r="AY196" s="6" t="s">
        <v>128</v>
      </c>
      <c r="BE196" s="144">
        <f t="shared" si="24"/>
        <v>0</v>
      </c>
      <c r="BF196" s="144">
        <f t="shared" si="25"/>
        <v>0</v>
      </c>
      <c r="BG196" s="144">
        <f t="shared" si="26"/>
        <v>0</v>
      </c>
      <c r="BH196" s="144">
        <f t="shared" si="27"/>
        <v>0</v>
      </c>
      <c r="BI196" s="144">
        <f t="shared" si="28"/>
        <v>0</v>
      </c>
      <c r="BJ196" s="6" t="s">
        <v>96</v>
      </c>
      <c r="BK196" s="144">
        <f t="shared" si="29"/>
        <v>0</v>
      </c>
      <c r="BL196" s="6" t="s">
        <v>157</v>
      </c>
      <c r="BM196" s="143" t="s">
        <v>386</v>
      </c>
    </row>
    <row r="197" spans="2:65" s="16" customFormat="1" ht="16.5" customHeight="1">
      <c r="B197" s="131"/>
      <c r="C197" s="149" t="s">
        <v>68</v>
      </c>
      <c r="D197" s="149" t="s">
        <v>257</v>
      </c>
      <c r="E197" s="150" t="s">
        <v>387</v>
      </c>
      <c r="F197" s="151" t="s">
        <v>388</v>
      </c>
      <c r="G197" s="152" t="s">
        <v>267</v>
      </c>
      <c r="H197" s="153">
        <v>2</v>
      </c>
      <c r="I197" s="154"/>
      <c r="J197" s="154">
        <f t="shared" si="20"/>
        <v>0</v>
      </c>
      <c r="K197" s="155"/>
      <c r="L197" s="156"/>
      <c r="M197" s="157"/>
      <c r="N197" s="158" t="s">
        <v>34</v>
      </c>
      <c r="O197" s="141">
        <v>0</v>
      </c>
      <c r="P197" s="141">
        <f t="shared" si="21"/>
        <v>0</v>
      </c>
      <c r="Q197" s="141">
        <v>0</v>
      </c>
      <c r="R197" s="141">
        <f t="shared" si="22"/>
        <v>0</v>
      </c>
      <c r="S197" s="141">
        <v>0</v>
      </c>
      <c r="T197" s="142">
        <f t="shared" si="23"/>
        <v>0</v>
      </c>
      <c r="AR197" s="143" t="s">
        <v>183</v>
      </c>
      <c r="AT197" s="143" t="s">
        <v>257</v>
      </c>
      <c r="AU197" s="143" t="s">
        <v>96</v>
      </c>
      <c r="AY197" s="6" t="s">
        <v>128</v>
      </c>
      <c r="BE197" s="144">
        <f t="shared" si="24"/>
        <v>0</v>
      </c>
      <c r="BF197" s="144">
        <f t="shared" si="25"/>
        <v>0</v>
      </c>
      <c r="BG197" s="144">
        <f t="shared" si="26"/>
        <v>0</v>
      </c>
      <c r="BH197" s="144">
        <f t="shared" si="27"/>
        <v>0</v>
      </c>
      <c r="BI197" s="144">
        <f t="shared" si="28"/>
        <v>0</v>
      </c>
      <c r="BJ197" s="6" t="s">
        <v>96</v>
      </c>
      <c r="BK197" s="144">
        <f t="shared" si="29"/>
        <v>0</v>
      </c>
      <c r="BL197" s="6" t="s">
        <v>157</v>
      </c>
      <c r="BM197" s="143" t="s">
        <v>389</v>
      </c>
    </row>
    <row r="198" spans="2:65" s="16" customFormat="1" ht="24.15" customHeight="1">
      <c r="B198" s="131"/>
      <c r="C198" s="132" t="s">
        <v>68</v>
      </c>
      <c r="D198" s="132" t="s">
        <v>130</v>
      </c>
      <c r="E198" s="133" t="s">
        <v>390</v>
      </c>
      <c r="F198" s="134" t="s">
        <v>391</v>
      </c>
      <c r="G198" s="135" t="s">
        <v>172</v>
      </c>
      <c r="H198" s="136">
        <v>1.9470000000000001</v>
      </c>
      <c r="I198" s="137"/>
      <c r="J198" s="137">
        <f t="shared" si="20"/>
        <v>0</v>
      </c>
      <c r="K198" s="138"/>
      <c r="L198" s="17"/>
      <c r="M198" s="139"/>
      <c r="N198" s="140" t="s">
        <v>34</v>
      </c>
      <c r="O198" s="141">
        <v>0</v>
      </c>
      <c r="P198" s="141">
        <f t="shared" si="21"/>
        <v>0</v>
      </c>
      <c r="Q198" s="141">
        <v>0</v>
      </c>
      <c r="R198" s="141">
        <f t="shared" si="22"/>
        <v>0</v>
      </c>
      <c r="S198" s="141">
        <v>0</v>
      </c>
      <c r="T198" s="142">
        <f t="shared" si="23"/>
        <v>0</v>
      </c>
      <c r="AR198" s="143" t="s">
        <v>157</v>
      </c>
      <c r="AT198" s="143" t="s">
        <v>130</v>
      </c>
      <c r="AU198" s="143" t="s">
        <v>96</v>
      </c>
      <c r="AY198" s="6" t="s">
        <v>128</v>
      </c>
      <c r="BE198" s="144">
        <f t="shared" si="24"/>
        <v>0</v>
      </c>
      <c r="BF198" s="144">
        <f t="shared" si="25"/>
        <v>0</v>
      </c>
      <c r="BG198" s="144">
        <f t="shared" si="26"/>
        <v>0</v>
      </c>
      <c r="BH198" s="144">
        <f t="shared" si="27"/>
        <v>0</v>
      </c>
      <c r="BI198" s="144">
        <f t="shared" si="28"/>
        <v>0</v>
      </c>
      <c r="BJ198" s="6" t="s">
        <v>96</v>
      </c>
      <c r="BK198" s="144">
        <f t="shared" si="29"/>
        <v>0</v>
      </c>
      <c r="BL198" s="6" t="s">
        <v>157</v>
      </c>
      <c r="BM198" s="143" t="s">
        <v>392</v>
      </c>
    </row>
    <row r="199" spans="2:65" s="119" customFormat="1" ht="22.95" customHeight="1">
      <c r="B199" s="120"/>
      <c r="D199" s="121" t="s">
        <v>67</v>
      </c>
      <c r="E199" s="129" t="s">
        <v>393</v>
      </c>
      <c r="F199" s="129" t="s">
        <v>394</v>
      </c>
      <c r="J199" s="130">
        <f>BK199</f>
        <v>0</v>
      </c>
      <c r="L199" s="120"/>
      <c r="M199" s="124"/>
      <c r="P199" s="125">
        <f>SUM(P200:P242)</f>
        <v>0</v>
      </c>
      <c r="R199" s="125">
        <f>SUM(R200:R242)</f>
        <v>1.2286300000000003</v>
      </c>
      <c r="T199" s="126">
        <f>SUM(T200:T242)</f>
        <v>0</v>
      </c>
      <c r="AR199" s="121" t="s">
        <v>96</v>
      </c>
      <c r="AT199" s="127" t="s">
        <v>67</v>
      </c>
      <c r="AU199" s="127" t="s">
        <v>76</v>
      </c>
      <c r="AY199" s="121" t="s">
        <v>128</v>
      </c>
      <c r="BK199" s="128">
        <f>SUM(BK200:BK242)</f>
        <v>0</v>
      </c>
    </row>
    <row r="200" spans="2:65" s="16" customFormat="1" ht="21.75" customHeight="1">
      <c r="B200" s="131"/>
      <c r="C200" s="132" t="s">
        <v>68</v>
      </c>
      <c r="D200" s="132" t="s">
        <v>130</v>
      </c>
      <c r="E200" s="133" t="s">
        <v>395</v>
      </c>
      <c r="F200" s="134" t="s">
        <v>396</v>
      </c>
      <c r="G200" s="135" t="s">
        <v>153</v>
      </c>
      <c r="H200" s="136">
        <v>8</v>
      </c>
      <c r="I200" s="137"/>
      <c r="J200" s="137">
        <f t="shared" ref="J200:J242" si="30">ROUND(I200*H200,2)</f>
        <v>0</v>
      </c>
      <c r="K200" s="138"/>
      <c r="L200" s="17"/>
      <c r="M200" s="139"/>
      <c r="N200" s="140" t="s">
        <v>34</v>
      </c>
      <c r="O200" s="141">
        <v>0</v>
      </c>
      <c r="P200" s="141">
        <f t="shared" ref="P200:P242" si="31">O200*H200</f>
        <v>0</v>
      </c>
      <c r="Q200" s="141">
        <v>3.2200000000000002E-3</v>
      </c>
      <c r="R200" s="141">
        <f t="shared" ref="R200:R242" si="32">Q200*H200</f>
        <v>2.5760000000000002E-2</v>
      </c>
      <c r="S200" s="141">
        <v>0</v>
      </c>
      <c r="T200" s="142">
        <f t="shared" ref="T200:T242" si="33">S200*H200</f>
        <v>0</v>
      </c>
      <c r="AR200" s="143" t="s">
        <v>157</v>
      </c>
      <c r="AT200" s="143" t="s">
        <v>130</v>
      </c>
      <c r="AU200" s="143" t="s">
        <v>96</v>
      </c>
      <c r="AY200" s="6" t="s">
        <v>128</v>
      </c>
      <c r="BE200" s="144">
        <f t="shared" ref="BE200:BE242" si="34">IF(N200="základná",J200,0)</f>
        <v>0</v>
      </c>
      <c r="BF200" s="144">
        <f t="shared" ref="BF200:BF242" si="35">IF(N200="znížená",J200,0)</f>
        <v>0</v>
      </c>
      <c r="BG200" s="144">
        <f t="shared" ref="BG200:BG242" si="36">IF(N200="zákl. prenesená",J200,0)</f>
        <v>0</v>
      </c>
      <c r="BH200" s="144">
        <f t="shared" ref="BH200:BH242" si="37">IF(N200="zníž. prenesená",J200,0)</f>
        <v>0</v>
      </c>
      <c r="BI200" s="144">
        <f t="shared" ref="BI200:BI242" si="38">IF(N200="nulová",J200,0)</f>
        <v>0</v>
      </c>
      <c r="BJ200" s="6" t="s">
        <v>96</v>
      </c>
      <c r="BK200" s="144">
        <f t="shared" ref="BK200:BK242" si="39">ROUND(I200*H200,2)</f>
        <v>0</v>
      </c>
      <c r="BL200" s="6" t="s">
        <v>157</v>
      </c>
      <c r="BM200" s="143" t="s">
        <v>397</v>
      </c>
    </row>
    <row r="201" spans="2:65" s="16" customFormat="1" ht="21.75" customHeight="1">
      <c r="B201" s="131"/>
      <c r="C201" s="132" t="s">
        <v>68</v>
      </c>
      <c r="D201" s="132" t="s">
        <v>130</v>
      </c>
      <c r="E201" s="133" t="s">
        <v>398</v>
      </c>
      <c r="F201" s="134" t="s">
        <v>399</v>
      </c>
      <c r="G201" s="135" t="s">
        <v>153</v>
      </c>
      <c r="H201" s="136">
        <v>25</v>
      </c>
      <c r="I201" s="137"/>
      <c r="J201" s="137">
        <f t="shared" si="30"/>
        <v>0</v>
      </c>
      <c r="K201" s="138"/>
      <c r="L201" s="17"/>
      <c r="M201" s="139"/>
      <c r="N201" s="140" t="s">
        <v>34</v>
      </c>
      <c r="O201" s="141">
        <v>0</v>
      </c>
      <c r="P201" s="141">
        <f t="shared" si="31"/>
        <v>0</v>
      </c>
      <c r="Q201" s="141">
        <v>3.9899999999999996E-3</v>
      </c>
      <c r="R201" s="141">
        <f t="shared" si="32"/>
        <v>9.9749999999999991E-2</v>
      </c>
      <c r="S201" s="141">
        <v>0</v>
      </c>
      <c r="T201" s="142">
        <f t="shared" si="33"/>
        <v>0</v>
      </c>
      <c r="AR201" s="143" t="s">
        <v>157</v>
      </c>
      <c r="AT201" s="143" t="s">
        <v>130</v>
      </c>
      <c r="AU201" s="143" t="s">
        <v>96</v>
      </c>
      <c r="AY201" s="6" t="s">
        <v>128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6" t="s">
        <v>96</v>
      </c>
      <c r="BK201" s="144">
        <f t="shared" si="39"/>
        <v>0</v>
      </c>
      <c r="BL201" s="6" t="s">
        <v>157</v>
      </c>
      <c r="BM201" s="143" t="s">
        <v>400</v>
      </c>
    </row>
    <row r="202" spans="2:65" s="16" customFormat="1" ht="21.75" customHeight="1">
      <c r="B202" s="131"/>
      <c r="C202" s="132" t="s">
        <v>68</v>
      </c>
      <c r="D202" s="132" t="s">
        <v>130</v>
      </c>
      <c r="E202" s="133" t="s">
        <v>401</v>
      </c>
      <c r="F202" s="134" t="s">
        <v>402</v>
      </c>
      <c r="G202" s="135" t="s">
        <v>153</v>
      </c>
      <c r="H202" s="136">
        <v>16</v>
      </c>
      <c r="I202" s="137"/>
      <c r="J202" s="137">
        <f t="shared" si="30"/>
        <v>0</v>
      </c>
      <c r="K202" s="138"/>
      <c r="L202" s="17"/>
      <c r="M202" s="139"/>
      <c r="N202" s="140" t="s">
        <v>34</v>
      </c>
      <c r="O202" s="141">
        <v>0</v>
      </c>
      <c r="P202" s="141">
        <f t="shared" si="31"/>
        <v>0</v>
      </c>
      <c r="Q202" s="141">
        <v>4.7400000000000003E-3</v>
      </c>
      <c r="R202" s="141">
        <f t="shared" si="32"/>
        <v>7.5840000000000005E-2</v>
      </c>
      <c r="S202" s="141">
        <v>0</v>
      </c>
      <c r="T202" s="142">
        <f t="shared" si="33"/>
        <v>0</v>
      </c>
      <c r="AR202" s="143" t="s">
        <v>157</v>
      </c>
      <c r="AT202" s="143" t="s">
        <v>130</v>
      </c>
      <c r="AU202" s="143" t="s">
        <v>96</v>
      </c>
      <c r="AY202" s="6" t="s">
        <v>128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6" t="s">
        <v>96</v>
      </c>
      <c r="BK202" s="144">
        <f t="shared" si="39"/>
        <v>0</v>
      </c>
      <c r="BL202" s="6" t="s">
        <v>157</v>
      </c>
      <c r="BM202" s="143" t="s">
        <v>403</v>
      </c>
    </row>
    <row r="203" spans="2:65" s="16" customFormat="1" ht="24.15" customHeight="1">
      <c r="B203" s="131"/>
      <c r="C203" s="132" t="s">
        <v>68</v>
      </c>
      <c r="D203" s="132" t="s">
        <v>130</v>
      </c>
      <c r="E203" s="133" t="s">
        <v>404</v>
      </c>
      <c r="F203" s="134" t="s">
        <v>405</v>
      </c>
      <c r="G203" s="135" t="s">
        <v>153</v>
      </c>
      <c r="H203" s="136">
        <v>44</v>
      </c>
      <c r="I203" s="137"/>
      <c r="J203" s="137">
        <f t="shared" si="30"/>
        <v>0</v>
      </c>
      <c r="K203" s="138"/>
      <c r="L203" s="17"/>
      <c r="M203" s="139"/>
      <c r="N203" s="140" t="s">
        <v>34</v>
      </c>
      <c r="O203" s="141">
        <v>0</v>
      </c>
      <c r="P203" s="141">
        <f t="shared" si="31"/>
        <v>0</v>
      </c>
      <c r="Q203" s="141">
        <v>1.1199999999999999E-3</v>
      </c>
      <c r="R203" s="141">
        <f t="shared" si="32"/>
        <v>4.9279999999999997E-2</v>
      </c>
      <c r="S203" s="141">
        <v>0</v>
      </c>
      <c r="T203" s="142">
        <f t="shared" si="33"/>
        <v>0</v>
      </c>
      <c r="AR203" s="143" t="s">
        <v>157</v>
      </c>
      <c r="AT203" s="143" t="s">
        <v>130</v>
      </c>
      <c r="AU203" s="143" t="s">
        <v>96</v>
      </c>
      <c r="AY203" s="6" t="s">
        <v>128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6" t="s">
        <v>96</v>
      </c>
      <c r="BK203" s="144">
        <f t="shared" si="39"/>
        <v>0</v>
      </c>
      <c r="BL203" s="6" t="s">
        <v>157</v>
      </c>
      <c r="BM203" s="143" t="s">
        <v>406</v>
      </c>
    </row>
    <row r="204" spans="2:65" s="16" customFormat="1" ht="24.15" customHeight="1">
      <c r="B204" s="131"/>
      <c r="C204" s="132" t="s">
        <v>68</v>
      </c>
      <c r="D204" s="132" t="s">
        <v>130</v>
      </c>
      <c r="E204" s="133" t="s">
        <v>407</v>
      </c>
      <c r="F204" s="134" t="s">
        <v>408</v>
      </c>
      <c r="G204" s="135" t="s">
        <v>153</v>
      </c>
      <c r="H204" s="136">
        <v>160</v>
      </c>
      <c r="I204" s="137"/>
      <c r="J204" s="137">
        <f t="shared" si="30"/>
        <v>0</v>
      </c>
      <c r="K204" s="138"/>
      <c r="L204" s="17"/>
      <c r="M204" s="139"/>
      <c r="N204" s="140" t="s">
        <v>34</v>
      </c>
      <c r="O204" s="141">
        <v>0</v>
      </c>
      <c r="P204" s="141">
        <f t="shared" si="31"/>
        <v>0</v>
      </c>
      <c r="Q204" s="141">
        <v>1.4300000000000001E-3</v>
      </c>
      <c r="R204" s="141">
        <f t="shared" si="32"/>
        <v>0.2288</v>
      </c>
      <c r="S204" s="141">
        <v>0</v>
      </c>
      <c r="T204" s="142">
        <f t="shared" si="33"/>
        <v>0</v>
      </c>
      <c r="AR204" s="143" t="s">
        <v>157</v>
      </c>
      <c r="AT204" s="143" t="s">
        <v>130</v>
      </c>
      <c r="AU204" s="143" t="s">
        <v>96</v>
      </c>
      <c r="AY204" s="6" t="s">
        <v>128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6" t="s">
        <v>96</v>
      </c>
      <c r="BK204" s="144">
        <f t="shared" si="39"/>
        <v>0</v>
      </c>
      <c r="BL204" s="6" t="s">
        <v>157</v>
      </c>
      <c r="BM204" s="143" t="s">
        <v>409</v>
      </c>
    </row>
    <row r="205" spans="2:65" s="16" customFormat="1" ht="24.15" customHeight="1">
      <c r="B205" s="131"/>
      <c r="C205" s="132" t="s">
        <v>68</v>
      </c>
      <c r="D205" s="132" t="s">
        <v>130</v>
      </c>
      <c r="E205" s="133" t="s">
        <v>410</v>
      </c>
      <c r="F205" s="134" t="s">
        <v>411</v>
      </c>
      <c r="G205" s="135" t="s">
        <v>153</v>
      </c>
      <c r="H205" s="136">
        <v>148</v>
      </c>
      <c r="I205" s="137"/>
      <c r="J205" s="137">
        <f t="shared" si="30"/>
        <v>0</v>
      </c>
      <c r="K205" s="138"/>
      <c r="L205" s="17"/>
      <c r="M205" s="139"/>
      <c r="N205" s="140" t="s">
        <v>34</v>
      </c>
      <c r="O205" s="141">
        <v>0</v>
      </c>
      <c r="P205" s="141">
        <f t="shared" si="31"/>
        <v>0</v>
      </c>
      <c r="Q205" s="141">
        <v>1.9400000000000001E-3</v>
      </c>
      <c r="R205" s="141">
        <f t="shared" si="32"/>
        <v>0.28712000000000004</v>
      </c>
      <c r="S205" s="141">
        <v>0</v>
      </c>
      <c r="T205" s="142">
        <f t="shared" si="33"/>
        <v>0</v>
      </c>
      <c r="AR205" s="143" t="s">
        <v>157</v>
      </c>
      <c r="AT205" s="143" t="s">
        <v>130</v>
      </c>
      <c r="AU205" s="143" t="s">
        <v>96</v>
      </c>
      <c r="AY205" s="6" t="s">
        <v>128</v>
      </c>
      <c r="BE205" s="144">
        <f t="shared" si="34"/>
        <v>0</v>
      </c>
      <c r="BF205" s="144">
        <f t="shared" si="35"/>
        <v>0</v>
      </c>
      <c r="BG205" s="144">
        <f t="shared" si="36"/>
        <v>0</v>
      </c>
      <c r="BH205" s="144">
        <f t="shared" si="37"/>
        <v>0</v>
      </c>
      <c r="BI205" s="144">
        <f t="shared" si="38"/>
        <v>0</v>
      </c>
      <c r="BJ205" s="6" t="s">
        <v>96</v>
      </c>
      <c r="BK205" s="144">
        <f t="shared" si="39"/>
        <v>0</v>
      </c>
      <c r="BL205" s="6" t="s">
        <v>157</v>
      </c>
      <c r="BM205" s="143" t="s">
        <v>412</v>
      </c>
    </row>
    <row r="206" spans="2:65" s="16" customFormat="1" ht="24.15" customHeight="1">
      <c r="B206" s="131"/>
      <c r="C206" s="132" t="s">
        <v>68</v>
      </c>
      <c r="D206" s="132" t="s">
        <v>130</v>
      </c>
      <c r="E206" s="133" t="s">
        <v>413</v>
      </c>
      <c r="F206" s="134" t="s">
        <v>414</v>
      </c>
      <c r="G206" s="135" t="s">
        <v>153</v>
      </c>
      <c r="H206" s="136">
        <v>32</v>
      </c>
      <c r="I206" s="137"/>
      <c r="J206" s="137">
        <f t="shared" si="30"/>
        <v>0</v>
      </c>
      <c r="K206" s="138"/>
      <c r="L206" s="17"/>
      <c r="M206" s="139"/>
      <c r="N206" s="140" t="s">
        <v>34</v>
      </c>
      <c r="O206" s="141">
        <v>0</v>
      </c>
      <c r="P206" s="141">
        <f t="shared" si="31"/>
        <v>0</v>
      </c>
      <c r="Q206" s="141">
        <v>2.6199999999999999E-3</v>
      </c>
      <c r="R206" s="141">
        <f t="shared" si="32"/>
        <v>8.3839999999999998E-2</v>
      </c>
      <c r="S206" s="141">
        <v>0</v>
      </c>
      <c r="T206" s="142">
        <f t="shared" si="33"/>
        <v>0</v>
      </c>
      <c r="AR206" s="143" t="s">
        <v>157</v>
      </c>
      <c r="AT206" s="143" t="s">
        <v>130</v>
      </c>
      <c r="AU206" s="143" t="s">
        <v>96</v>
      </c>
      <c r="AY206" s="6" t="s">
        <v>128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6" t="s">
        <v>96</v>
      </c>
      <c r="BK206" s="144">
        <f t="shared" si="39"/>
        <v>0</v>
      </c>
      <c r="BL206" s="6" t="s">
        <v>157</v>
      </c>
      <c r="BM206" s="143" t="s">
        <v>415</v>
      </c>
    </row>
    <row r="207" spans="2:65" s="16" customFormat="1" ht="24.15" customHeight="1">
      <c r="B207" s="131"/>
      <c r="C207" s="132" t="s">
        <v>68</v>
      </c>
      <c r="D207" s="132" t="s">
        <v>130</v>
      </c>
      <c r="E207" s="133" t="s">
        <v>416</v>
      </c>
      <c r="F207" s="134" t="s">
        <v>417</v>
      </c>
      <c r="G207" s="135" t="s">
        <v>153</v>
      </c>
      <c r="H207" s="136">
        <v>4</v>
      </c>
      <c r="I207" s="137"/>
      <c r="J207" s="137">
        <f t="shared" si="30"/>
        <v>0</v>
      </c>
      <c r="K207" s="138"/>
      <c r="L207" s="17"/>
      <c r="M207" s="139"/>
      <c r="N207" s="140" t="s">
        <v>34</v>
      </c>
      <c r="O207" s="141">
        <v>0</v>
      </c>
      <c r="P207" s="141">
        <f t="shared" si="31"/>
        <v>0</v>
      </c>
      <c r="Q207" s="141">
        <v>3.3E-3</v>
      </c>
      <c r="R207" s="141">
        <f t="shared" si="32"/>
        <v>1.32E-2</v>
      </c>
      <c r="S207" s="141">
        <v>0</v>
      </c>
      <c r="T207" s="142">
        <f t="shared" si="33"/>
        <v>0</v>
      </c>
      <c r="AR207" s="143" t="s">
        <v>157</v>
      </c>
      <c r="AT207" s="143" t="s">
        <v>130</v>
      </c>
      <c r="AU207" s="143" t="s">
        <v>96</v>
      </c>
      <c r="AY207" s="6" t="s">
        <v>128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6" t="s">
        <v>96</v>
      </c>
      <c r="BK207" s="144">
        <f t="shared" si="39"/>
        <v>0</v>
      </c>
      <c r="BL207" s="6" t="s">
        <v>157</v>
      </c>
      <c r="BM207" s="143" t="s">
        <v>418</v>
      </c>
    </row>
    <row r="208" spans="2:65" s="16" customFormat="1" ht="24.15" customHeight="1">
      <c r="B208" s="131"/>
      <c r="C208" s="132" t="s">
        <v>68</v>
      </c>
      <c r="D208" s="132" t="s">
        <v>130</v>
      </c>
      <c r="E208" s="133" t="s">
        <v>419</v>
      </c>
      <c r="F208" s="134" t="s">
        <v>420</v>
      </c>
      <c r="G208" s="135" t="s">
        <v>153</v>
      </c>
      <c r="H208" s="136">
        <v>4</v>
      </c>
      <c r="I208" s="137"/>
      <c r="J208" s="137">
        <f t="shared" si="30"/>
        <v>0</v>
      </c>
      <c r="K208" s="138"/>
      <c r="L208" s="17"/>
      <c r="M208" s="139"/>
      <c r="N208" s="140" t="s">
        <v>34</v>
      </c>
      <c r="O208" s="141">
        <v>0</v>
      </c>
      <c r="P208" s="141">
        <f t="shared" si="31"/>
        <v>0</v>
      </c>
      <c r="Q208" s="141">
        <v>4.3800000000000002E-3</v>
      </c>
      <c r="R208" s="141">
        <f t="shared" si="32"/>
        <v>1.7520000000000001E-2</v>
      </c>
      <c r="S208" s="141">
        <v>0</v>
      </c>
      <c r="T208" s="142">
        <f t="shared" si="33"/>
        <v>0</v>
      </c>
      <c r="AR208" s="143" t="s">
        <v>157</v>
      </c>
      <c r="AT208" s="143" t="s">
        <v>130</v>
      </c>
      <c r="AU208" s="143" t="s">
        <v>96</v>
      </c>
      <c r="AY208" s="6" t="s">
        <v>128</v>
      </c>
      <c r="BE208" s="144">
        <f t="shared" si="34"/>
        <v>0</v>
      </c>
      <c r="BF208" s="144">
        <f t="shared" si="35"/>
        <v>0</v>
      </c>
      <c r="BG208" s="144">
        <f t="shared" si="36"/>
        <v>0</v>
      </c>
      <c r="BH208" s="144">
        <f t="shared" si="37"/>
        <v>0</v>
      </c>
      <c r="BI208" s="144">
        <f t="shared" si="38"/>
        <v>0</v>
      </c>
      <c r="BJ208" s="6" t="s">
        <v>96</v>
      </c>
      <c r="BK208" s="144">
        <f t="shared" si="39"/>
        <v>0</v>
      </c>
      <c r="BL208" s="6" t="s">
        <v>157</v>
      </c>
      <c r="BM208" s="143" t="s">
        <v>421</v>
      </c>
    </row>
    <row r="209" spans="2:65" s="16" customFormat="1" ht="16.5" customHeight="1">
      <c r="B209" s="131"/>
      <c r="C209" s="132" t="s">
        <v>68</v>
      </c>
      <c r="D209" s="132" t="s">
        <v>130</v>
      </c>
      <c r="E209" s="133" t="s">
        <v>422</v>
      </c>
      <c r="F209" s="134" t="s">
        <v>423</v>
      </c>
      <c r="G209" s="135" t="s">
        <v>153</v>
      </c>
      <c r="H209" s="136">
        <v>44</v>
      </c>
      <c r="I209" s="137"/>
      <c r="J209" s="137">
        <f t="shared" si="30"/>
        <v>0</v>
      </c>
      <c r="K209" s="138"/>
      <c r="L209" s="17"/>
      <c r="M209" s="139"/>
      <c r="N209" s="140" t="s">
        <v>34</v>
      </c>
      <c r="O209" s="141">
        <v>0</v>
      </c>
      <c r="P209" s="141">
        <f t="shared" si="31"/>
        <v>0</v>
      </c>
      <c r="Q209" s="141">
        <v>5.0000000000000002E-5</v>
      </c>
      <c r="R209" s="141">
        <f t="shared" si="32"/>
        <v>2.2000000000000001E-3</v>
      </c>
      <c r="S209" s="141">
        <v>0</v>
      </c>
      <c r="T209" s="142">
        <f t="shared" si="33"/>
        <v>0</v>
      </c>
      <c r="AR209" s="143" t="s">
        <v>157</v>
      </c>
      <c r="AT209" s="143" t="s">
        <v>130</v>
      </c>
      <c r="AU209" s="143" t="s">
        <v>96</v>
      </c>
      <c r="AY209" s="6" t="s">
        <v>128</v>
      </c>
      <c r="BE209" s="144">
        <f t="shared" si="34"/>
        <v>0</v>
      </c>
      <c r="BF209" s="144">
        <f t="shared" si="35"/>
        <v>0</v>
      </c>
      <c r="BG209" s="144">
        <f t="shared" si="36"/>
        <v>0</v>
      </c>
      <c r="BH209" s="144">
        <f t="shared" si="37"/>
        <v>0</v>
      </c>
      <c r="BI209" s="144">
        <f t="shared" si="38"/>
        <v>0</v>
      </c>
      <c r="BJ209" s="6" t="s">
        <v>96</v>
      </c>
      <c r="BK209" s="144">
        <f t="shared" si="39"/>
        <v>0</v>
      </c>
      <c r="BL209" s="6" t="s">
        <v>157</v>
      </c>
      <c r="BM209" s="143" t="s">
        <v>424</v>
      </c>
    </row>
    <row r="210" spans="2:65" s="16" customFormat="1" ht="16.5" customHeight="1">
      <c r="B210" s="131"/>
      <c r="C210" s="132" t="s">
        <v>68</v>
      </c>
      <c r="D210" s="132" t="s">
        <v>130</v>
      </c>
      <c r="E210" s="133" t="s">
        <v>425</v>
      </c>
      <c r="F210" s="134" t="s">
        <v>426</v>
      </c>
      <c r="G210" s="135" t="s">
        <v>153</v>
      </c>
      <c r="H210" s="136">
        <v>160</v>
      </c>
      <c r="I210" s="137"/>
      <c r="J210" s="137">
        <f t="shared" si="30"/>
        <v>0</v>
      </c>
      <c r="K210" s="138"/>
      <c r="L210" s="17"/>
      <c r="M210" s="139"/>
      <c r="N210" s="140" t="s">
        <v>34</v>
      </c>
      <c r="O210" s="141">
        <v>0</v>
      </c>
      <c r="P210" s="141">
        <f t="shared" si="31"/>
        <v>0</v>
      </c>
      <c r="Q210" s="141">
        <v>9.0000000000000006E-5</v>
      </c>
      <c r="R210" s="141">
        <f t="shared" si="32"/>
        <v>1.4400000000000001E-2</v>
      </c>
      <c r="S210" s="141">
        <v>0</v>
      </c>
      <c r="T210" s="142">
        <f t="shared" si="33"/>
        <v>0</v>
      </c>
      <c r="AR210" s="143" t="s">
        <v>157</v>
      </c>
      <c r="AT210" s="143" t="s">
        <v>130</v>
      </c>
      <c r="AU210" s="143" t="s">
        <v>96</v>
      </c>
      <c r="AY210" s="6" t="s">
        <v>128</v>
      </c>
      <c r="BE210" s="144">
        <f t="shared" si="34"/>
        <v>0</v>
      </c>
      <c r="BF210" s="144">
        <f t="shared" si="35"/>
        <v>0</v>
      </c>
      <c r="BG210" s="144">
        <f t="shared" si="36"/>
        <v>0</v>
      </c>
      <c r="BH210" s="144">
        <f t="shared" si="37"/>
        <v>0</v>
      </c>
      <c r="BI210" s="144">
        <f t="shared" si="38"/>
        <v>0</v>
      </c>
      <c r="BJ210" s="6" t="s">
        <v>96</v>
      </c>
      <c r="BK210" s="144">
        <f t="shared" si="39"/>
        <v>0</v>
      </c>
      <c r="BL210" s="6" t="s">
        <v>157</v>
      </c>
      <c r="BM210" s="143" t="s">
        <v>427</v>
      </c>
    </row>
    <row r="211" spans="2:65" s="16" customFormat="1" ht="16.5" customHeight="1">
      <c r="B211" s="131"/>
      <c r="C211" s="132" t="s">
        <v>68</v>
      </c>
      <c r="D211" s="132" t="s">
        <v>130</v>
      </c>
      <c r="E211" s="133" t="s">
        <v>428</v>
      </c>
      <c r="F211" s="134" t="s">
        <v>429</v>
      </c>
      <c r="G211" s="135" t="s">
        <v>153</v>
      </c>
      <c r="H211" s="136">
        <v>156</v>
      </c>
      <c r="I211" s="137"/>
      <c r="J211" s="137">
        <f t="shared" si="30"/>
        <v>0</v>
      </c>
      <c r="K211" s="138"/>
      <c r="L211" s="17"/>
      <c r="M211" s="139"/>
      <c r="N211" s="140" t="s">
        <v>34</v>
      </c>
      <c r="O211" s="141">
        <v>0</v>
      </c>
      <c r="P211" s="141">
        <f t="shared" si="31"/>
        <v>0</v>
      </c>
      <c r="Q211" s="141">
        <v>6.0000000000000002E-5</v>
      </c>
      <c r="R211" s="141">
        <f t="shared" si="32"/>
        <v>9.3600000000000003E-3</v>
      </c>
      <c r="S211" s="141">
        <v>0</v>
      </c>
      <c r="T211" s="142">
        <f t="shared" si="33"/>
        <v>0</v>
      </c>
      <c r="AR211" s="143" t="s">
        <v>157</v>
      </c>
      <c r="AT211" s="143" t="s">
        <v>130</v>
      </c>
      <c r="AU211" s="143" t="s">
        <v>96</v>
      </c>
      <c r="AY211" s="6" t="s">
        <v>128</v>
      </c>
      <c r="BE211" s="144">
        <f t="shared" si="34"/>
        <v>0</v>
      </c>
      <c r="BF211" s="144">
        <f t="shared" si="35"/>
        <v>0</v>
      </c>
      <c r="BG211" s="144">
        <f t="shared" si="36"/>
        <v>0</v>
      </c>
      <c r="BH211" s="144">
        <f t="shared" si="37"/>
        <v>0</v>
      </c>
      <c r="BI211" s="144">
        <f t="shared" si="38"/>
        <v>0</v>
      </c>
      <c r="BJ211" s="6" t="s">
        <v>96</v>
      </c>
      <c r="BK211" s="144">
        <f t="shared" si="39"/>
        <v>0</v>
      </c>
      <c r="BL211" s="6" t="s">
        <v>157</v>
      </c>
      <c r="BM211" s="143" t="s">
        <v>430</v>
      </c>
    </row>
    <row r="212" spans="2:65" s="16" customFormat="1" ht="16.5" customHeight="1">
      <c r="B212" s="131"/>
      <c r="C212" s="132" t="s">
        <v>68</v>
      </c>
      <c r="D212" s="132" t="s">
        <v>130</v>
      </c>
      <c r="E212" s="133" t="s">
        <v>431</v>
      </c>
      <c r="F212" s="134" t="s">
        <v>432</v>
      </c>
      <c r="G212" s="135" t="s">
        <v>153</v>
      </c>
      <c r="H212" s="136">
        <v>57</v>
      </c>
      <c r="I212" s="137"/>
      <c r="J212" s="137">
        <f t="shared" si="30"/>
        <v>0</v>
      </c>
      <c r="K212" s="138"/>
      <c r="L212" s="17"/>
      <c r="M212" s="139"/>
      <c r="N212" s="140" t="s">
        <v>34</v>
      </c>
      <c r="O212" s="141">
        <v>0</v>
      </c>
      <c r="P212" s="141">
        <f t="shared" si="31"/>
        <v>0</v>
      </c>
      <c r="Q212" s="141">
        <v>6.9999999999999994E-5</v>
      </c>
      <c r="R212" s="141">
        <f t="shared" si="32"/>
        <v>3.9899999999999996E-3</v>
      </c>
      <c r="S212" s="141">
        <v>0</v>
      </c>
      <c r="T212" s="142">
        <f t="shared" si="33"/>
        <v>0</v>
      </c>
      <c r="AR212" s="143" t="s">
        <v>157</v>
      </c>
      <c r="AT212" s="143" t="s">
        <v>130</v>
      </c>
      <c r="AU212" s="143" t="s">
        <v>96</v>
      </c>
      <c r="AY212" s="6" t="s">
        <v>128</v>
      </c>
      <c r="BE212" s="144">
        <f t="shared" si="34"/>
        <v>0</v>
      </c>
      <c r="BF212" s="144">
        <f t="shared" si="35"/>
        <v>0</v>
      </c>
      <c r="BG212" s="144">
        <f t="shared" si="36"/>
        <v>0</v>
      </c>
      <c r="BH212" s="144">
        <f t="shared" si="37"/>
        <v>0</v>
      </c>
      <c r="BI212" s="144">
        <f t="shared" si="38"/>
        <v>0</v>
      </c>
      <c r="BJ212" s="6" t="s">
        <v>96</v>
      </c>
      <c r="BK212" s="144">
        <f t="shared" si="39"/>
        <v>0</v>
      </c>
      <c r="BL212" s="6" t="s">
        <v>157</v>
      </c>
      <c r="BM212" s="143" t="s">
        <v>433</v>
      </c>
    </row>
    <row r="213" spans="2:65" s="16" customFormat="1" ht="16.5" customHeight="1">
      <c r="B213" s="131"/>
      <c r="C213" s="132" t="s">
        <v>68</v>
      </c>
      <c r="D213" s="132" t="s">
        <v>130</v>
      </c>
      <c r="E213" s="133" t="s">
        <v>434</v>
      </c>
      <c r="F213" s="134" t="s">
        <v>435</v>
      </c>
      <c r="G213" s="135" t="s">
        <v>153</v>
      </c>
      <c r="H213" s="136">
        <v>20</v>
      </c>
      <c r="I213" s="137"/>
      <c r="J213" s="137">
        <f t="shared" si="30"/>
        <v>0</v>
      </c>
      <c r="K213" s="138"/>
      <c r="L213" s="17"/>
      <c r="M213" s="139"/>
      <c r="N213" s="140" t="s">
        <v>34</v>
      </c>
      <c r="O213" s="141">
        <v>0</v>
      </c>
      <c r="P213" s="141">
        <f t="shared" si="31"/>
        <v>0</v>
      </c>
      <c r="Q213" s="141">
        <v>1.4999999999999999E-4</v>
      </c>
      <c r="R213" s="141">
        <f t="shared" si="32"/>
        <v>2.9999999999999996E-3</v>
      </c>
      <c r="S213" s="141">
        <v>0</v>
      </c>
      <c r="T213" s="142">
        <f t="shared" si="33"/>
        <v>0</v>
      </c>
      <c r="AR213" s="143" t="s">
        <v>157</v>
      </c>
      <c r="AT213" s="143" t="s">
        <v>130</v>
      </c>
      <c r="AU213" s="143" t="s">
        <v>96</v>
      </c>
      <c r="AY213" s="6" t="s">
        <v>128</v>
      </c>
      <c r="BE213" s="144">
        <f t="shared" si="34"/>
        <v>0</v>
      </c>
      <c r="BF213" s="144">
        <f t="shared" si="35"/>
        <v>0</v>
      </c>
      <c r="BG213" s="144">
        <f t="shared" si="36"/>
        <v>0</v>
      </c>
      <c r="BH213" s="144">
        <f t="shared" si="37"/>
        <v>0</v>
      </c>
      <c r="BI213" s="144">
        <f t="shared" si="38"/>
        <v>0</v>
      </c>
      <c r="BJ213" s="6" t="s">
        <v>96</v>
      </c>
      <c r="BK213" s="144">
        <f t="shared" si="39"/>
        <v>0</v>
      </c>
      <c r="BL213" s="6" t="s">
        <v>157</v>
      </c>
      <c r="BM213" s="143" t="s">
        <v>436</v>
      </c>
    </row>
    <row r="214" spans="2:65" s="16" customFormat="1" ht="16.5" customHeight="1">
      <c r="B214" s="131"/>
      <c r="C214" s="132" t="s">
        <v>68</v>
      </c>
      <c r="D214" s="132" t="s">
        <v>130</v>
      </c>
      <c r="E214" s="133" t="s">
        <v>437</v>
      </c>
      <c r="F214" s="134" t="s">
        <v>438</v>
      </c>
      <c r="G214" s="135" t="s">
        <v>153</v>
      </c>
      <c r="H214" s="136">
        <v>4</v>
      </c>
      <c r="I214" s="137"/>
      <c r="J214" s="137">
        <f t="shared" si="30"/>
        <v>0</v>
      </c>
      <c r="K214" s="138"/>
      <c r="L214" s="17"/>
      <c r="M214" s="139"/>
      <c r="N214" s="140" t="s">
        <v>34</v>
      </c>
      <c r="O214" s="141">
        <v>0</v>
      </c>
      <c r="P214" s="141">
        <f t="shared" si="31"/>
        <v>0</v>
      </c>
      <c r="Q214" s="141">
        <v>1.4999999999999999E-4</v>
      </c>
      <c r="R214" s="141">
        <f t="shared" si="32"/>
        <v>5.9999999999999995E-4</v>
      </c>
      <c r="S214" s="141">
        <v>0</v>
      </c>
      <c r="T214" s="142">
        <f t="shared" si="33"/>
        <v>0</v>
      </c>
      <c r="AR214" s="143" t="s">
        <v>157</v>
      </c>
      <c r="AT214" s="143" t="s">
        <v>130</v>
      </c>
      <c r="AU214" s="143" t="s">
        <v>96</v>
      </c>
      <c r="AY214" s="6" t="s">
        <v>128</v>
      </c>
      <c r="BE214" s="144">
        <f t="shared" si="34"/>
        <v>0</v>
      </c>
      <c r="BF214" s="144">
        <f t="shared" si="35"/>
        <v>0</v>
      </c>
      <c r="BG214" s="144">
        <f t="shared" si="36"/>
        <v>0</v>
      </c>
      <c r="BH214" s="144">
        <f t="shared" si="37"/>
        <v>0</v>
      </c>
      <c r="BI214" s="144">
        <f t="shared" si="38"/>
        <v>0</v>
      </c>
      <c r="BJ214" s="6" t="s">
        <v>96</v>
      </c>
      <c r="BK214" s="144">
        <f t="shared" si="39"/>
        <v>0</v>
      </c>
      <c r="BL214" s="6" t="s">
        <v>157</v>
      </c>
      <c r="BM214" s="143" t="s">
        <v>439</v>
      </c>
    </row>
    <row r="215" spans="2:65" s="16" customFormat="1" ht="16.5" customHeight="1">
      <c r="B215" s="131"/>
      <c r="C215" s="132" t="s">
        <v>68</v>
      </c>
      <c r="D215" s="132" t="s">
        <v>130</v>
      </c>
      <c r="E215" s="133" t="s">
        <v>440</v>
      </c>
      <c r="F215" s="134" t="s">
        <v>441</v>
      </c>
      <c r="G215" s="135" t="s">
        <v>153</v>
      </c>
      <c r="H215" s="136">
        <v>3</v>
      </c>
      <c r="I215" s="137"/>
      <c r="J215" s="137">
        <f t="shared" si="30"/>
        <v>0</v>
      </c>
      <c r="K215" s="138"/>
      <c r="L215" s="17"/>
      <c r="M215" s="139"/>
      <c r="N215" s="140" t="s">
        <v>34</v>
      </c>
      <c r="O215" s="141">
        <v>0</v>
      </c>
      <c r="P215" s="141">
        <f t="shared" si="31"/>
        <v>0</v>
      </c>
      <c r="Q215" s="141">
        <v>3.2000000000000003E-4</v>
      </c>
      <c r="R215" s="141">
        <f t="shared" si="32"/>
        <v>9.6000000000000013E-4</v>
      </c>
      <c r="S215" s="141">
        <v>0</v>
      </c>
      <c r="T215" s="142">
        <f t="shared" si="33"/>
        <v>0</v>
      </c>
      <c r="AR215" s="143" t="s">
        <v>157</v>
      </c>
      <c r="AT215" s="143" t="s">
        <v>130</v>
      </c>
      <c r="AU215" s="143" t="s">
        <v>96</v>
      </c>
      <c r="AY215" s="6" t="s">
        <v>128</v>
      </c>
      <c r="BE215" s="144">
        <f t="shared" si="34"/>
        <v>0</v>
      </c>
      <c r="BF215" s="144">
        <f t="shared" si="35"/>
        <v>0</v>
      </c>
      <c r="BG215" s="144">
        <f t="shared" si="36"/>
        <v>0</v>
      </c>
      <c r="BH215" s="144">
        <f t="shared" si="37"/>
        <v>0</v>
      </c>
      <c r="BI215" s="144">
        <f t="shared" si="38"/>
        <v>0</v>
      </c>
      <c r="BJ215" s="6" t="s">
        <v>96</v>
      </c>
      <c r="BK215" s="144">
        <f t="shared" si="39"/>
        <v>0</v>
      </c>
      <c r="BL215" s="6" t="s">
        <v>157</v>
      </c>
      <c r="BM215" s="143" t="s">
        <v>442</v>
      </c>
    </row>
    <row r="216" spans="2:65" s="16" customFormat="1" ht="24.15" customHeight="1">
      <c r="B216" s="131"/>
      <c r="C216" s="132" t="s">
        <v>68</v>
      </c>
      <c r="D216" s="132" t="s">
        <v>130</v>
      </c>
      <c r="E216" s="133" t="s">
        <v>443</v>
      </c>
      <c r="F216" s="134" t="s">
        <v>444</v>
      </c>
      <c r="G216" s="135" t="s">
        <v>267</v>
      </c>
      <c r="H216" s="136">
        <v>1</v>
      </c>
      <c r="I216" s="137"/>
      <c r="J216" s="137">
        <f t="shared" si="30"/>
        <v>0</v>
      </c>
      <c r="K216" s="138"/>
      <c r="L216" s="17"/>
      <c r="M216" s="139"/>
      <c r="N216" s="140" t="s">
        <v>34</v>
      </c>
      <c r="O216" s="141">
        <v>0</v>
      </c>
      <c r="P216" s="141">
        <f t="shared" si="31"/>
        <v>0</v>
      </c>
      <c r="Q216" s="141">
        <v>1.864E-2</v>
      </c>
      <c r="R216" s="141">
        <f t="shared" si="32"/>
        <v>1.864E-2</v>
      </c>
      <c r="S216" s="141">
        <v>0</v>
      </c>
      <c r="T216" s="142">
        <f t="shared" si="33"/>
        <v>0</v>
      </c>
      <c r="AR216" s="143" t="s">
        <v>157</v>
      </c>
      <c r="AT216" s="143" t="s">
        <v>130</v>
      </c>
      <c r="AU216" s="143" t="s">
        <v>96</v>
      </c>
      <c r="AY216" s="6" t="s">
        <v>128</v>
      </c>
      <c r="BE216" s="144">
        <f t="shared" si="34"/>
        <v>0</v>
      </c>
      <c r="BF216" s="144">
        <f t="shared" si="35"/>
        <v>0</v>
      </c>
      <c r="BG216" s="144">
        <f t="shared" si="36"/>
        <v>0</v>
      </c>
      <c r="BH216" s="144">
        <f t="shared" si="37"/>
        <v>0</v>
      </c>
      <c r="BI216" s="144">
        <f t="shared" si="38"/>
        <v>0</v>
      </c>
      <c r="BJ216" s="6" t="s">
        <v>96</v>
      </c>
      <c r="BK216" s="144">
        <f t="shared" si="39"/>
        <v>0</v>
      </c>
      <c r="BL216" s="6" t="s">
        <v>157</v>
      </c>
      <c r="BM216" s="143" t="s">
        <v>445</v>
      </c>
    </row>
    <row r="217" spans="2:65" s="16" customFormat="1" ht="21.75" customHeight="1">
      <c r="B217" s="131"/>
      <c r="C217" s="132" t="s">
        <v>68</v>
      </c>
      <c r="D217" s="132" t="s">
        <v>130</v>
      </c>
      <c r="E217" s="133" t="s">
        <v>446</v>
      </c>
      <c r="F217" s="134" t="s">
        <v>447</v>
      </c>
      <c r="G217" s="135" t="s">
        <v>267</v>
      </c>
      <c r="H217" s="136">
        <v>5</v>
      </c>
      <c r="I217" s="137"/>
      <c r="J217" s="137">
        <f t="shared" si="30"/>
        <v>0</v>
      </c>
      <c r="K217" s="138"/>
      <c r="L217" s="17"/>
      <c r="M217" s="139"/>
      <c r="N217" s="140" t="s">
        <v>34</v>
      </c>
      <c r="O217" s="141">
        <v>0</v>
      </c>
      <c r="P217" s="141">
        <f t="shared" si="31"/>
        <v>0</v>
      </c>
      <c r="Q217" s="141">
        <v>7.2999999999999996E-4</v>
      </c>
      <c r="R217" s="141">
        <f t="shared" si="32"/>
        <v>3.6499999999999996E-3</v>
      </c>
      <c r="S217" s="141">
        <v>0</v>
      </c>
      <c r="T217" s="142">
        <f t="shared" si="33"/>
        <v>0</v>
      </c>
      <c r="AR217" s="143" t="s">
        <v>157</v>
      </c>
      <c r="AT217" s="143" t="s">
        <v>130</v>
      </c>
      <c r="AU217" s="143" t="s">
        <v>96</v>
      </c>
      <c r="AY217" s="6" t="s">
        <v>128</v>
      </c>
      <c r="BE217" s="144">
        <f t="shared" si="34"/>
        <v>0</v>
      </c>
      <c r="BF217" s="144">
        <f t="shared" si="35"/>
        <v>0</v>
      </c>
      <c r="BG217" s="144">
        <f t="shared" si="36"/>
        <v>0</v>
      </c>
      <c r="BH217" s="144">
        <f t="shared" si="37"/>
        <v>0</v>
      </c>
      <c r="BI217" s="144">
        <f t="shared" si="38"/>
        <v>0</v>
      </c>
      <c r="BJ217" s="6" t="s">
        <v>96</v>
      </c>
      <c r="BK217" s="144">
        <f t="shared" si="39"/>
        <v>0</v>
      </c>
      <c r="BL217" s="6" t="s">
        <v>157</v>
      </c>
      <c r="BM217" s="143" t="s">
        <v>448</v>
      </c>
    </row>
    <row r="218" spans="2:65" s="16" customFormat="1" ht="24.15" customHeight="1">
      <c r="B218" s="131"/>
      <c r="C218" s="132" t="s">
        <v>68</v>
      </c>
      <c r="D218" s="132" t="s">
        <v>130</v>
      </c>
      <c r="E218" s="133" t="s">
        <v>449</v>
      </c>
      <c r="F218" s="134" t="s">
        <v>450</v>
      </c>
      <c r="G218" s="135" t="s">
        <v>451</v>
      </c>
      <c r="H218" s="136">
        <v>14</v>
      </c>
      <c r="I218" s="137"/>
      <c r="J218" s="137">
        <f t="shared" si="30"/>
        <v>0</v>
      </c>
      <c r="K218" s="138"/>
      <c r="L218" s="17"/>
      <c r="M218" s="139"/>
      <c r="N218" s="140" t="s">
        <v>34</v>
      </c>
      <c r="O218" s="141">
        <v>0</v>
      </c>
      <c r="P218" s="141">
        <f t="shared" si="31"/>
        <v>0</v>
      </c>
      <c r="Q218" s="141">
        <v>1.7600000000000001E-3</v>
      </c>
      <c r="R218" s="141">
        <f t="shared" si="32"/>
        <v>2.4640000000000002E-2</v>
      </c>
      <c r="S218" s="141">
        <v>0</v>
      </c>
      <c r="T218" s="142">
        <f t="shared" si="33"/>
        <v>0</v>
      </c>
      <c r="AR218" s="143" t="s">
        <v>157</v>
      </c>
      <c r="AT218" s="143" t="s">
        <v>130</v>
      </c>
      <c r="AU218" s="143" t="s">
        <v>96</v>
      </c>
      <c r="AY218" s="6" t="s">
        <v>128</v>
      </c>
      <c r="BE218" s="144">
        <f t="shared" si="34"/>
        <v>0</v>
      </c>
      <c r="BF218" s="144">
        <f t="shared" si="35"/>
        <v>0</v>
      </c>
      <c r="BG218" s="144">
        <f t="shared" si="36"/>
        <v>0</v>
      </c>
      <c r="BH218" s="144">
        <f t="shared" si="37"/>
        <v>0</v>
      </c>
      <c r="BI218" s="144">
        <f t="shared" si="38"/>
        <v>0</v>
      </c>
      <c r="BJ218" s="6" t="s">
        <v>96</v>
      </c>
      <c r="BK218" s="144">
        <f t="shared" si="39"/>
        <v>0</v>
      </c>
      <c r="BL218" s="6" t="s">
        <v>157</v>
      </c>
      <c r="BM218" s="143" t="s">
        <v>452</v>
      </c>
    </row>
    <row r="219" spans="2:65" s="16" customFormat="1" ht="21.75" customHeight="1">
      <c r="B219" s="131"/>
      <c r="C219" s="132" t="s">
        <v>68</v>
      </c>
      <c r="D219" s="132" t="s">
        <v>130</v>
      </c>
      <c r="E219" s="133" t="s">
        <v>453</v>
      </c>
      <c r="F219" s="134" t="s">
        <v>454</v>
      </c>
      <c r="G219" s="135" t="s">
        <v>455</v>
      </c>
      <c r="H219" s="136">
        <v>5</v>
      </c>
      <c r="I219" s="137"/>
      <c r="J219" s="137">
        <f t="shared" si="30"/>
        <v>0</v>
      </c>
      <c r="K219" s="138"/>
      <c r="L219" s="17"/>
      <c r="M219" s="139"/>
      <c r="N219" s="140" t="s">
        <v>34</v>
      </c>
      <c r="O219" s="141">
        <v>0</v>
      </c>
      <c r="P219" s="141">
        <f t="shared" si="31"/>
        <v>0</v>
      </c>
      <c r="Q219" s="141">
        <v>0</v>
      </c>
      <c r="R219" s="141">
        <f t="shared" si="32"/>
        <v>0</v>
      </c>
      <c r="S219" s="141">
        <v>0</v>
      </c>
      <c r="T219" s="142">
        <f t="shared" si="33"/>
        <v>0</v>
      </c>
      <c r="AR219" s="143" t="s">
        <v>157</v>
      </c>
      <c r="AT219" s="143" t="s">
        <v>130</v>
      </c>
      <c r="AU219" s="143" t="s">
        <v>96</v>
      </c>
      <c r="AY219" s="6" t="s">
        <v>128</v>
      </c>
      <c r="BE219" s="144">
        <f t="shared" si="34"/>
        <v>0</v>
      </c>
      <c r="BF219" s="144">
        <f t="shared" si="35"/>
        <v>0</v>
      </c>
      <c r="BG219" s="144">
        <f t="shared" si="36"/>
        <v>0</v>
      </c>
      <c r="BH219" s="144">
        <f t="shared" si="37"/>
        <v>0</v>
      </c>
      <c r="BI219" s="144">
        <f t="shared" si="38"/>
        <v>0</v>
      </c>
      <c r="BJ219" s="6" t="s">
        <v>96</v>
      </c>
      <c r="BK219" s="144">
        <f t="shared" si="39"/>
        <v>0</v>
      </c>
      <c r="BL219" s="6" t="s">
        <v>157</v>
      </c>
      <c r="BM219" s="143" t="s">
        <v>456</v>
      </c>
    </row>
    <row r="220" spans="2:65" s="16" customFormat="1" ht="16.5" customHeight="1">
      <c r="B220" s="131"/>
      <c r="C220" s="132" t="s">
        <v>68</v>
      </c>
      <c r="D220" s="132" t="s">
        <v>130</v>
      </c>
      <c r="E220" s="133" t="s">
        <v>457</v>
      </c>
      <c r="F220" s="134" t="s">
        <v>458</v>
      </c>
      <c r="G220" s="135" t="s">
        <v>267</v>
      </c>
      <c r="H220" s="136">
        <v>1</v>
      </c>
      <c r="I220" s="137"/>
      <c r="J220" s="137">
        <f t="shared" si="30"/>
        <v>0</v>
      </c>
      <c r="K220" s="138"/>
      <c r="L220" s="17"/>
      <c r="M220" s="139"/>
      <c r="N220" s="140" t="s">
        <v>34</v>
      </c>
      <c r="O220" s="141">
        <v>0</v>
      </c>
      <c r="P220" s="141">
        <f t="shared" si="31"/>
        <v>0</v>
      </c>
      <c r="Q220" s="141">
        <v>3.6000000000000002E-4</v>
      </c>
      <c r="R220" s="141">
        <f t="shared" si="32"/>
        <v>3.6000000000000002E-4</v>
      </c>
      <c r="S220" s="141">
        <v>0</v>
      </c>
      <c r="T220" s="142">
        <f t="shared" si="33"/>
        <v>0</v>
      </c>
      <c r="AR220" s="143" t="s">
        <v>157</v>
      </c>
      <c r="AT220" s="143" t="s">
        <v>130</v>
      </c>
      <c r="AU220" s="143" t="s">
        <v>96</v>
      </c>
      <c r="AY220" s="6" t="s">
        <v>128</v>
      </c>
      <c r="BE220" s="144">
        <f t="shared" si="34"/>
        <v>0</v>
      </c>
      <c r="BF220" s="144">
        <f t="shared" si="35"/>
        <v>0</v>
      </c>
      <c r="BG220" s="144">
        <f t="shared" si="36"/>
        <v>0</v>
      </c>
      <c r="BH220" s="144">
        <f t="shared" si="37"/>
        <v>0</v>
      </c>
      <c r="BI220" s="144">
        <f t="shared" si="38"/>
        <v>0</v>
      </c>
      <c r="BJ220" s="6" t="s">
        <v>96</v>
      </c>
      <c r="BK220" s="144">
        <f t="shared" si="39"/>
        <v>0</v>
      </c>
      <c r="BL220" s="6" t="s">
        <v>157</v>
      </c>
      <c r="BM220" s="143" t="s">
        <v>459</v>
      </c>
    </row>
    <row r="221" spans="2:65" s="16" customFormat="1" ht="16.5" customHeight="1">
      <c r="B221" s="131"/>
      <c r="C221" s="132" t="s">
        <v>68</v>
      </c>
      <c r="D221" s="132" t="s">
        <v>130</v>
      </c>
      <c r="E221" s="133" t="s">
        <v>460</v>
      </c>
      <c r="F221" s="134" t="s">
        <v>461</v>
      </c>
      <c r="G221" s="135" t="s">
        <v>267</v>
      </c>
      <c r="H221" s="136">
        <v>1</v>
      </c>
      <c r="I221" s="137"/>
      <c r="J221" s="137">
        <f t="shared" si="30"/>
        <v>0</v>
      </c>
      <c r="K221" s="138"/>
      <c r="L221" s="17"/>
      <c r="M221" s="139"/>
      <c r="N221" s="140" t="s">
        <v>34</v>
      </c>
      <c r="O221" s="141">
        <v>0</v>
      </c>
      <c r="P221" s="141">
        <f t="shared" si="31"/>
        <v>0</v>
      </c>
      <c r="Q221" s="141">
        <v>5.5999999999999995E-4</v>
      </c>
      <c r="R221" s="141">
        <f t="shared" si="32"/>
        <v>5.5999999999999995E-4</v>
      </c>
      <c r="S221" s="141">
        <v>0</v>
      </c>
      <c r="T221" s="142">
        <f t="shared" si="33"/>
        <v>0</v>
      </c>
      <c r="AR221" s="143" t="s">
        <v>157</v>
      </c>
      <c r="AT221" s="143" t="s">
        <v>130</v>
      </c>
      <c r="AU221" s="143" t="s">
        <v>96</v>
      </c>
      <c r="AY221" s="6" t="s">
        <v>128</v>
      </c>
      <c r="BE221" s="144">
        <f t="shared" si="34"/>
        <v>0</v>
      </c>
      <c r="BF221" s="144">
        <f t="shared" si="35"/>
        <v>0</v>
      </c>
      <c r="BG221" s="144">
        <f t="shared" si="36"/>
        <v>0</v>
      </c>
      <c r="BH221" s="144">
        <f t="shared" si="37"/>
        <v>0</v>
      </c>
      <c r="BI221" s="144">
        <f t="shared" si="38"/>
        <v>0</v>
      </c>
      <c r="BJ221" s="6" t="s">
        <v>96</v>
      </c>
      <c r="BK221" s="144">
        <f t="shared" si="39"/>
        <v>0</v>
      </c>
      <c r="BL221" s="6" t="s">
        <v>157</v>
      </c>
      <c r="BM221" s="143" t="s">
        <v>462</v>
      </c>
    </row>
    <row r="222" spans="2:65" s="16" customFormat="1" ht="16.5" customHeight="1">
      <c r="B222" s="131"/>
      <c r="C222" s="132" t="s">
        <v>68</v>
      </c>
      <c r="D222" s="132" t="s">
        <v>130</v>
      </c>
      <c r="E222" s="133" t="s">
        <v>463</v>
      </c>
      <c r="F222" s="134" t="s">
        <v>464</v>
      </c>
      <c r="G222" s="135" t="s">
        <v>267</v>
      </c>
      <c r="H222" s="136">
        <v>1</v>
      </c>
      <c r="I222" s="137"/>
      <c r="J222" s="137">
        <f t="shared" si="30"/>
        <v>0</v>
      </c>
      <c r="K222" s="138"/>
      <c r="L222" s="17"/>
      <c r="M222" s="139"/>
      <c r="N222" s="140" t="s">
        <v>34</v>
      </c>
      <c r="O222" s="141">
        <v>0</v>
      </c>
      <c r="P222" s="141">
        <f t="shared" si="31"/>
        <v>0</v>
      </c>
      <c r="Q222" s="141">
        <v>1E-3</v>
      </c>
      <c r="R222" s="141">
        <f t="shared" si="32"/>
        <v>1E-3</v>
      </c>
      <c r="S222" s="141">
        <v>0</v>
      </c>
      <c r="T222" s="142">
        <f t="shared" si="33"/>
        <v>0</v>
      </c>
      <c r="AR222" s="143" t="s">
        <v>157</v>
      </c>
      <c r="AT222" s="143" t="s">
        <v>130</v>
      </c>
      <c r="AU222" s="143" t="s">
        <v>96</v>
      </c>
      <c r="AY222" s="6" t="s">
        <v>128</v>
      </c>
      <c r="BE222" s="144">
        <f t="shared" si="34"/>
        <v>0</v>
      </c>
      <c r="BF222" s="144">
        <f t="shared" si="35"/>
        <v>0</v>
      </c>
      <c r="BG222" s="144">
        <f t="shared" si="36"/>
        <v>0</v>
      </c>
      <c r="BH222" s="144">
        <f t="shared" si="37"/>
        <v>0</v>
      </c>
      <c r="BI222" s="144">
        <f t="shared" si="38"/>
        <v>0</v>
      </c>
      <c r="BJ222" s="6" t="s">
        <v>96</v>
      </c>
      <c r="BK222" s="144">
        <f t="shared" si="39"/>
        <v>0</v>
      </c>
      <c r="BL222" s="6" t="s">
        <v>157</v>
      </c>
      <c r="BM222" s="143" t="s">
        <v>465</v>
      </c>
    </row>
    <row r="223" spans="2:65" s="16" customFormat="1" ht="16.5" customHeight="1">
      <c r="B223" s="131"/>
      <c r="C223" s="132" t="s">
        <v>68</v>
      </c>
      <c r="D223" s="132" t="s">
        <v>130</v>
      </c>
      <c r="E223" s="133" t="s">
        <v>466</v>
      </c>
      <c r="F223" s="134" t="s">
        <v>467</v>
      </c>
      <c r="G223" s="135" t="s">
        <v>267</v>
      </c>
      <c r="H223" s="136">
        <v>1</v>
      </c>
      <c r="I223" s="137"/>
      <c r="J223" s="137">
        <f t="shared" si="30"/>
        <v>0</v>
      </c>
      <c r="K223" s="138"/>
      <c r="L223" s="17"/>
      <c r="M223" s="139"/>
      <c r="N223" s="140" t="s">
        <v>34</v>
      </c>
      <c r="O223" s="141">
        <v>0</v>
      </c>
      <c r="P223" s="141">
        <f t="shared" si="31"/>
        <v>0</v>
      </c>
      <c r="Q223" s="141">
        <v>1.31E-3</v>
      </c>
      <c r="R223" s="141">
        <f t="shared" si="32"/>
        <v>1.31E-3</v>
      </c>
      <c r="S223" s="141">
        <v>0</v>
      </c>
      <c r="T223" s="142">
        <f t="shared" si="33"/>
        <v>0</v>
      </c>
      <c r="AR223" s="143" t="s">
        <v>157</v>
      </c>
      <c r="AT223" s="143" t="s">
        <v>130</v>
      </c>
      <c r="AU223" s="143" t="s">
        <v>96</v>
      </c>
      <c r="AY223" s="6" t="s">
        <v>128</v>
      </c>
      <c r="BE223" s="144">
        <f t="shared" si="34"/>
        <v>0</v>
      </c>
      <c r="BF223" s="144">
        <f t="shared" si="35"/>
        <v>0</v>
      </c>
      <c r="BG223" s="144">
        <f t="shared" si="36"/>
        <v>0</v>
      </c>
      <c r="BH223" s="144">
        <f t="shared" si="37"/>
        <v>0</v>
      </c>
      <c r="BI223" s="144">
        <f t="shared" si="38"/>
        <v>0</v>
      </c>
      <c r="BJ223" s="6" t="s">
        <v>96</v>
      </c>
      <c r="BK223" s="144">
        <f t="shared" si="39"/>
        <v>0</v>
      </c>
      <c r="BL223" s="6" t="s">
        <v>157</v>
      </c>
      <c r="BM223" s="143" t="s">
        <v>468</v>
      </c>
    </row>
    <row r="224" spans="2:65" s="16" customFormat="1" ht="16.5" customHeight="1">
      <c r="B224" s="131"/>
      <c r="C224" s="149" t="s">
        <v>68</v>
      </c>
      <c r="D224" s="149" t="s">
        <v>257</v>
      </c>
      <c r="E224" s="150" t="s">
        <v>469</v>
      </c>
      <c r="F224" s="151" t="s">
        <v>470</v>
      </c>
      <c r="G224" s="152" t="s">
        <v>267</v>
      </c>
      <c r="H224" s="153">
        <v>1</v>
      </c>
      <c r="I224" s="154"/>
      <c r="J224" s="154">
        <f t="shared" si="30"/>
        <v>0</v>
      </c>
      <c r="K224" s="155"/>
      <c r="L224" s="156"/>
      <c r="M224" s="157"/>
      <c r="N224" s="158" t="s">
        <v>34</v>
      </c>
      <c r="O224" s="141">
        <v>0</v>
      </c>
      <c r="P224" s="141">
        <f t="shared" si="31"/>
        <v>0</v>
      </c>
      <c r="Q224" s="141">
        <v>0</v>
      </c>
      <c r="R224" s="141">
        <f t="shared" si="32"/>
        <v>0</v>
      </c>
      <c r="S224" s="141">
        <v>0</v>
      </c>
      <c r="T224" s="142">
        <f t="shared" si="33"/>
        <v>0</v>
      </c>
      <c r="AR224" s="143" t="s">
        <v>183</v>
      </c>
      <c r="AT224" s="143" t="s">
        <v>257</v>
      </c>
      <c r="AU224" s="143" t="s">
        <v>96</v>
      </c>
      <c r="AY224" s="6" t="s">
        <v>128</v>
      </c>
      <c r="BE224" s="144">
        <f t="shared" si="34"/>
        <v>0</v>
      </c>
      <c r="BF224" s="144">
        <f t="shared" si="35"/>
        <v>0</v>
      </c>
      <c r="BG224" s="144">
        <f t="shared" si="36"/>
        <v>0</v>
      </c>
      <c r="BH224" s="144">
        <f t="shared" si="37"/>
        <v>0</v>
      </c>
      <c r="BI224" s="144">
        <f t="shared" si="38"/>
        <v>0</v>
      </c>
      <c r="BJ224" s="6" t="s">
        <v>96</v>
      </c>
      <c r="BK224" s="144">
        <f t="shared" si="39"/>
        <v>0</v>
      </c>
      <c r="BL224" s="6" t="s">
        <v>157</v>
      </c>
      <c r="BM224" s="143" t="s">
        <v>471</v>
      </c>
    </row>
    <row r="225" spans="2:65" s="16" customFormat="1" ht="21.75" customHeight="1">
      <c r="B225" s="131"/>
      <c r="C225" s="132" t="s">
        <v>68</v>
      </c>
      <c r="D225" s="132" t="s">
        <v>130</v>
      </c>
      <c r="E225" s="133" t="s">
        <v>472</v>
      </c>
      <c r="F225" s="134" t="s">
        <v>473</v>
      </c>
      <c r="G225" s="135" t="s">
        <v>267</v>
      </c>
      <c r="H225" s="136">
        <v>1</v>
      </c>
      <c r="I225" s="137"/>
      <c r="J225" s="137">
        <f t="shared" si="30"/>
        <v>0</v>
      </c>
      <c r="K225" s="138"/>
      <c r="L225" s="17"/>
      <c r="M225" s="139"/>
      <c r="N225" s="140" t="s">
        <v>34</v>
      </c>
      <c r="O225" s="141">
        <v>0</v>
      </c>
      <c r="P225" s="141">
        <f t="shared" si="31"/>
        <v>0</v>
      </c>
      <c r="Q225" s="141">
        <v>2.0200000000000001E-3</v>
      </c>
      <c r="R225" s="141">
        <f t="shared" si="32"/>
        <v>2.0200000000000001E-3</v>
      </c>
      <c r="S225" s="141">
        <v>0</v>
      </c>
      <c r="T225" s="142">
        <f t="shared" si="33"/>
        <v>0</v>
      </c>
      <c r="AR225" s="143" t="s">
        <v>157</v>
      </c>
      <c r="AT225" s="143" t="s">
        <v>130</v>
      </c>
      <c r="AU225" s="143" t="s">
        <v>96</v>
      </c>
      <c r="AY225" s="6" t="s">
        <v>128</v>
      </c>
      <c r="BE225" s="144">
        <f t="shared" si="34"/>
        <v>0</v>
      </c>
      <c r="BF225" s="144">
        <f t="shared" si="35"/>
        <v>0</v>
      </c>
      <c r="BG225" s="144">
        <f t="shared" si="36"/>
        <v>0</v>
      </c>
      <c r="BH225" s="144">
        <f t="shared" si="37"/>
        <v>0</v>
      </c>
      <c r="BI225" s="144">
        <f t="shared" si="38"/>
        <v>0</v>
      </c>
      <c r="BJ225" s="6" t="s">
        <v>96</v>
      </c>
      <c r="BK225" s="144">
        <f t="shared" si="39"/>
        <v>0</v>
      </c>
      <c r="BL225" s="6" t="s">
        <v>157</v>
      </c>
      <c r="BM225" s="143" t="s">
        <v>474</v>
      </c>
    </row>
    <row r="226" spans="2:65" s="16" customFormat="1" ht="16.5" customHeight="1">
      <c r="B226" s="131"/>
      <c r="C226" s="132" t="s">
        <v>68</v>
      </c>
      <c r="D226" s="132" t="s">
        <v>130</v>
      </c>
      <c r="E226" s="133" t="s">
        <v>475</v>
      </c>
      <c r="F226" s="134" t="s">
        <v>476</v>
      </c>
      <c r="G226" s="135" t="s">
        <v>267</v>
      </c>
      <c r="H226" s="136">
        <v>7</v>
      </c>
      <c r="I226" s="137"/>
      <c r="J226" s="137">
        <f t="shared" si="30"/>
        <v>0</v>
      </c>
      <c r="K226" s="138"/>
      <c r="L226" s="17"/>
      <c r="M226" s="139"/>
      <c r="N226" s="140" t="s">
        <v>34</v>
      </c>
      <c r="O226" s="141">
        <v>0</v>
      </c>
      <c r="P226" s="141">
        <f t="shared" si="31"/>
        <v>0</v>
      </c>
      <c r="Q226" s="141">
        <v>3.4000000000000002E-4</v>
      </c>
      <c r="R226" s="141">
        <f t="shared" si="32"/>
        <v>2.3800000000000002E-3</v>
      </c>
      <c r="S226" s="141">
        <v>0</v>
      </c>
      <c r="T226" s="142">
        <f t="shared" si="33"/>
        <v>0</v>
      </c>
      <c r="AR226" s="143" t="s">
        <v>157</v>
      </c>
      <c r="AT226" s="143" t="s">
        <v>130</v>
      </c>
      <c r="AU226" s="143" t="s">
        <v>96</v>
      </c>
      <c r="AY226" s="6" t="s">
        <v>128</v>
      </c>
      <c r="BE226" s="144">
        <f t="shared" si="34"/>
        <v>0</v>
      </c>
      <c r="BF226" s="144">
        <f t="shared" si="35"/>
        <v>0</v>
      </c>
      <c r="BG226" s="144">
        <f t="shared" si="36"/>
        <v>0</v>
      </c>
      <c r="BH226" s="144">
        <f t="shared" si="37"/>
        <v>0</v>
      </c>
      <c r="BI226" s="144">
        <f t="shared" si="38"/>
        <v>0</v>
      </c>
      <c r="BJ226" s="6" t="s">
        <v>96</v>
      </c>
      <c r="BK226" s="144">
        <f t="shared" si="39"/>
        <v>0</v>
      </c>
      <c r="BL226" s="6" t="s">
        <v>157</v>
      </c>
      <c r="BM226" s="143" t="s">
        <v>477</v>
      </c>
    </row>
    <row r="227" spans="2:65" s="16" customFormat="1" ht="16.5" customHeight="1">
      <c r="B227" s="131"/>
      <c r="C227" s="132" t="s">
        <v>68</v>
      </c>
      <c r="D227" s="132" t="s">
        <v>130</v>
      </c>
      <c r="E227" s="133" t="s">
        <v>478</v>
      </c>
      <c r="F227" s="134" t="s">
        <v>479</v>
      </c>
      <c r="G227" s="135" t="s">
        <v>267</v>
      </c>
      <c r="H227" s="136">
        <v>7</v>
      </c>
      <c r="I227" s="137"/>
      <c r="J227" s="137">
        <f t="shared" si="30"/>
        <v>0</v>
      </c>
      <c r="K227" s="138"/>
      <c r="L227" s="17"/>
      <c r="M227" s="139"/>
      <c r="N227" s="140" t="s">
        <v>34</v>
      </c>
      <c r="O227" s="141">
        <v>0</v>
      </c>
      <c r="P227" s="141">
        <f t="shared" si="31"/>
        <v>0</v>
      </c>
      <c r="Q227" s="141">
        <v>5.0000000000000001E-4</v>
      </c>
      <c r="R227" s="141">
        <f t="shared" si="32"/>
        <v>3.5000000000000001E-3</v>
      </c>
      <c r="S227" s="141">
        <v>0</v>
      </c>
      <c r="T227" s="142">
        <f t="shared" si="33"/>
        <v>0</v>
      </c>
      <c r="AR227" s="143" t="s">
        <v>157</v>
      </c>
      <c r="AT227" s="143" t="s">
        <v>130</v>
      </c>
      <c r="AU227" s="143" t="s">
        <v>96</v>
      </c>
      <c r="AY227" s="6" t="s">
        <v>128</v>
      </c>
      <c r="BE227" s="144">
        <f t="shared" si="34"/>
        <v>0</v>
      </c>
      <c r="BF227" s="144">
        <f t="shared" si="35"/>
        <v>0</v>
      </c>
      <c r="BG227" s="144">
        <f t="shared" si="36"/>
        <v>0</v>
      </c>
      <c r="BH227" s="144">
        <f t="shared" si="37"/>
        <v>0</v>
      </c>
      <c r="BI227" s="144">
        <f t="shared" si="38"/>
        <v>0</v>
      </c>
      <c r="BJ227" s="6" t="s">
        <v>96</v>
      </c>
      <c r="BK227" s="144">
        <f t="shared" si="39"/>
        <v>0</v>
      </c>
      <c r="BL227" s="6" t="s">
        <v>157</v>
      </c>
      <c r="BM227" s="143" t="s">
        <v>480</v>
      </c>
    </row>
    <row r="228" spans="2:65" s="16" customFormat="1" ht="16.5" customHeight="1">
      <c r="B228" s="131"/>
      <c r="C228" s="132" t="s">
        <v>68</v>
      </c>
      <c r="D228" s="132" t="s">
        <v>130</v>
      </c>
      <c r="E228" s="133" t="s">
        <v>481</v>
      </c>
      <c r="F228" s="134" t="s">
        <v>482</v>
      </c>
      <c r="G228" s="135" t="s">
        <v>267</v>
      </c>
      <c r="H228" s="136">
        <v>6</v>
      </c>
      <c r="I228" s="137"/>
      <c r="J228" s="137">
        <f t="shared" si="30"/>
        <v>0</v>
      </c>
      <c r="K228" s="138"/>
      <c r="L228" s="17"/>
      <c r="M228" s="139"/>
      <c r="N228" s="140" t="s">
        <v>34</v>
      </c>
      <c r="O228" s="141">
        <v>0</v>
      </c>
      <c r="P228" s="141">
        <f t="shared" si="31"/>
        <v>0</v>
      </c>
      <c r="Q228" s="141">
        <v>7.1000000000000002E-4</v>
      </c>
      <c r="R228" s="141">
        <f t="shared" si="32"/>
        <v>4.2599999999999999E-3</v>
      </c>
      <c r="S228" s="141">
        <v>0</v>
      </c>
      <c r="T228" s="142">
        <f t="shared" si="33"/>
        <v>0</v>
      </c>
      <c r="AR228" s="143" t="s">
        <v>157</v>
      </c>
      <c r="AT228" s="143" t="s">
        <v>130</v>
      </c>
      <c r="AU228" s="143" t="s">
        <v>96</v>
      </c>
      <c r="AY228" s="6" t="s">
        <v>128</v>
      </c>
      <c r="BE228" s="144">
        <f t="shared" si="34"/>
        <v>0</v>
      </c>
      <c r="BF228" s="144">
        <f t="shared" si="35"/>
        <v>0</v>
      </c>
      <c r="BG228" s="144">
        <f t="shared" si="36"/>
        <v>0</v>
      </c>
      <c r="BH228" s="144">
        <f t="shared" si="37"/>
        <v>0</v>
      </c>
      <c r="BI228" s="144">
        <f t="shared" si="38"/>
        <v>0</v>
      </c>
      <c r="BJ228" s="6" t="s">
        <v>96</v>
      </c>
      <c r="BK228" s="144">
        <f t="shared" si="39"/>
        <v>0</v>
      </c>
      <c r="BL228" s="6" t="s">
        <v>157</v>
      </c>
      <c r="BM228" s="143" t="s">
        <v>483</v>
      </c>
    </row>
    <row r="229" spans="2:65" s="16" customFormat="1" ht="16.5" customHeight="1">
      <c r="B229" s="131"/>
      <c r="C229" s="132" t="s">
        <v>68</v>
      </c>
      <c r="D229" s="132" t="s">
        <v>130</v>
      </c>
      <c r="E229" s="133" t="s">
        <v>484</v>
      </c>
      <c r="F229" s="134" t="s">
        <v>485</v>
      </c>
      <c r="G229" s="135" t="s">
        <v>267</v>
      </c>
      <c r="H229" s="136">
        <v>2</v>
      </c>
      <c r="I229" s="137"/>
      <c r="J229" s="137">
        <f t="shared" si="30"/>
        <v>0</v>
      </c>
      <c r="K229" s="138"/>
      <c r="L229" s="17"/>
      <c r="M229" s="139"/>
      <c r="N229" s="140" t="s">
        <v>34</v>
      </c>
      <c r="O229" s="141">
        <v>0</v>
      </c>
      <c r="P229" s="141">
        <f t="shared" si="31"/>
        <v>0</v>
      </c>
      <c r="Q229" s="141">
        <v>1.6800000000000001E-3</v>
      </c>
      <c r="R229" s="141">
        <f t="shared" si="32"/>
        <v>3.3600000000000001E-3</v>
      </c>
      <c r="S229" s="141">
        <v>0</v>
      </c>
      <c r="T229" s="142">
        <f t="shared" si="33"/>
        <v>0</v>
      </c>
      <c r="AR229" s="143" t="s">
        <v>157</v>
      </c>
      <c r="AT229" s="143" t="s">
        <v>130</v>
      </c>
      <c r="AU229" s="143" t="s">
        <v>96</v>
      </c>
      <c r="AY229" s="6" t="s">
        <v>128</v>
      </c>
      <c r="BE229" s="144">
        <f t="shared" si="34"/>
        <v>0</v>
      </c>
      <c r="BF229" s="144">
        <f t="shared" si="35"/>
        <v>0</v>
      </c>
      <c r="BG229" s="144">
        <f t="shared" si="36"/>
        <v>0</v>
      </c>
      <c r="BH229" s="144">
        <f t="shared" si="37"/>
        <v>0</v>
      </c>
      <c r="BI229" s="144">
        <f t="shared" si="38"/>
        <v>0</v>
      </c>
      <c r="BJ229" s="6" t="s">
        <v>96</v>
      </c>
      <c r="BK229" s="144">
        <f t="shared" si="39"/>
        <v>0</v>
      </c>
      <c r="BL229" s="6" t="s">
        <v>157</v>
      </c>
      <c r="BM229" s="143" t="s">
        <v>486</v>
      </c>
    </row>
    <row r="230" spans="2:65" s="16" customFormat="1" ht="24.15" customHeight="1">
      <c r="B230" s="131"/>
      <c r="C230" s="132" t="s">
        <v>68</v>
      </c>
      <c r="D230" s="132" t="s">
        <v>130</v>
      </c>
      <c r="E230" s="133" t="s">
        <v>487</v>
      </c>
      <c r="F230" s="134" t="s">
        <v>488</v>
      </c>
      <c r="G230" s="135" t="s">
        <v>267</v>
      </c>
      <c r="H230" s="136">
        <v>2</v>
      </c>
      <c r="I230" s="137"/>
      <c r="J230" s="137">
        <f t="shared" si="30"/>
        <v>0</v>
      </c>
      <c r="K230" s="138"/>
      <c r="L230" s="17"/>
      <c r="M230" s="139"/>
      <c r="N230" s="140" t="s">
        <v>34</v>
      </c>
      <c r="O230" s="141">
        <v>0</v>
      </c>
      <c r="P230" s="141">
        <f t="shared" si="31"/>
        <v>0</v>
      </c>
      <c r="Q230" s="141">
        <v>1.1999999999999999E-3</v>
      </c>
      <c r="R230" s="141">
        <f t="shared" si="32"/>
        <v>2.3999999999999998E-3</v>
      </c>
      <c r="S230" s="141">
        <v>0</v>
      </c>
      <c r="T230" s="142">
        <f t="shared" si="33"/>
        <v>0</v>
      </c>
      <c r="AR230" s="143" t="s">
        <v>157</v>
      </c>
      <c r="AT230" s="143" t="s">
        <v>130</v>
      </c>
      <c r="AU230" s="143" t="s">
        <v>96</v>
      </c>
      <c r="AY230" s="6" t="s">
        <v>128</v>
      </c>
      <c r="BE230" s="144">
        <f t="shared" si="34"/>
        <v>0</v>
      </c>
      <c r="BF230" s="144">
        <f t="shared" si="35"/>
        <v>0</v>
      </c>
      <c r="BG230" s="144">
        <f t="shared" si="36"/>
        <v>0</v>
      </c>
      <c r="BH230" s="144">
        <f t="shared" si="37"/>
        <v>0</v>
      </c>
      <c r="BI230" s="144">
        <f t="shared" si="38"/>
        <v>0</v>
      </c>
      <c r="BJ230" s="6" t="s">
        <v>96</v>
      </c>
      <c r="BK230" s="144">
        <f t="shared" si="39"/>
        <v>0</v>
      </c>
      <c r="BL230" s="6" t="s">
        <v>157</v>
      </c>
      <c r="BM230" s="143" t="s">
        <v>489</v>
      </c>
    </row>
    <row r="231" spans="2:65" s="16" customFormat="1" ht="24.15" customHeight="1">
      <c r="B231" s="131"/>
      <c r="C231" s="149" t="s">
        <v>68</v>
      </c>
      <c r="D231" s="149" t="s">
        <v>257</v>
      </c>
      <c r="E231" s="150" t="s">
        <v>490</v>
      </c>
      <c r="F231" s="151" t="s">
        <v>491</v>
      </c>
      <c r="G231" s="152" t="s">
        <v>267</v>
      </c>
      <c r="H231" s="153">
        <v>1</v>
      </c>
      <c r="I231" s="154"/>
      <c r="J231" s="154">
        <f t="shared" si="30"/>
        <v>0</v>
      </c>
      <c r="K231" s="155"/>
      <c r="L231" s="156"/>
      <c r="M231" s="157"/>
      <c r="N231" s="158" t="s">
        <v>34</v>
      </c>
      <c r="O231" s="141">
        <v>0</v>
      </c>
      <c r="P231" s="141">
        <f t="shared" si="31"/>
        <v>0</v>
      </c>
      <c r="Q231" s="141">
        <v>2.4000000000000001E-4</v>
      </c>
      <c r="R231" s="141">
        <f t="shared" si="32"/>
        <v>2.4000000000000001E-4</v>
      </c>
      <c r="S231" s="141">
        <v>0</v>
      </c>
      <c r="T231" s="142">
        <f t="shared" si="33"/>
        <v>0</v>
      </c>
      <c r="AR231" s="143" t="s">
        <v>183</v>
      </c>
      <c r="AT231" s="143" t="s">
        <v>257</v>
      </c>
      <c r="AU231" s="143" t="s">
        <v>96</v>
      </c>
      <c r="AY231" s="6" t="s">
        <v>128</v>
      </c>
      <c r="BE231" s="144">
        <f t="shared" si="34"/>
        <v>0</v>
      </c>
      <c r="BF231" s="144">
        <f t="shared" si="35"/>
        <v>0</v>
      </c>
      <c r="BG231" s="144">
        <f t="shared" si="36"/>
        <v>0</v>
      </c>
      <c r="BH231" s="144">
        <f t="shared" si="37"/>
        <v>0</v>
      </c>
      <c r="BI231" s="144">
        <f t="shared" si="38"/>
        <v>0</v>
      </c>
      <c r="BJ231" s="6" t="s">
        <v>96</v>
      </c>
      <c r="BK231" s="144">
        <f t="shared" si="39"/>
        <v>0</v>
      </c>
      <c r="BL231" s="6" t="s">
        <v>157</v>
      </c>
      <c r="BM231" s="143" t="s">
        <v>492</v>
      </c>
    </row>
    <row r="232" spans="2:65" s="16" customFormat="1" ht="16.5" customHeight="1">
      <c r="B232" s="131"/>
      <c r="C232" s="149" t="s">
        <v>68</v>
      </c>
      <c r="D232" s="149" t="s">
        <v>257</v>
      </c>
      <c r="E232" s="150" t="s">
        <v>493</v>
      </c>
      <c r="F232" s="151" t="s">
        <v>494</v>
      </c>
      <c r="G232" s="152" t="s">
        <v>267</v>
      </c>
      <c r="H232" s="153">
        <v>1</v>
      </c>
      <c r="I232" s="154"/>
      <c r="J232" s="154">
        <f t="shared" si="30"/>
        <v>0</v>
      </c>
      <c r="K232" s="155"/>
      <c r="L232" s="156"/>
      <c r="M232" s="157"/>
      <c r="N232" s="158" t="s">
        <v>34</v>
      </c>
      <c r="O232" s="141">
        <v>0</v>
      </c>
      <c r="P232" s="141">
        <f t="shared" si="31"/>
        <v>0</v>
      </c>
      <c r="Q232" s="141">
        <v>6.4999999999999997E-4</v>
      </c>
      <c r="R232" s="141">
        <f t="shared" si="32"/>
        <v>6.4999999999999997E-4</v>
      </c>
      <c r="S232" s="141">
        <v>0</v>
      </c>
      <c r="T232" s="142">
        <f t="shared" si="33"/>
        <v>0</v>
      </c>
      <c r="AR232" s="143" t="s">
        <v>183</v>
      </c>
      <c r="AT232" s="143" t="s">
        <v>257</v>
      </c>
      <c r="AU232" s="143" t="s">
        <v>96</v>
      </c>
      <c r="AY232" s="6" t="s">
        <v>128</v>
      </c>
      <c r="BE232" s="144">
        <f t="shared" si="34"/>
        <v>0</v>
      </c>
      <c r="BF232" s="144">
        <f t="shared" si="35"/>
        <v>0</v>
      </c>
      <c r="BG232" s="144">
        <f t="shared" si="36"/>
        <v>0</v>
      </c>
      <c r="BH232" s="144">
        <f t="shared" si="37"/>
        <v>0</v>
      </c>
      <c r="BI232" s="144">
        <f t="shared" si="38"/>
        <v>0</v>
      </c>
      <c r="BJ232" s="6" t="s">
        <v>96</v>
      </c>
      <c r="BK232" s="144">
        <f t="shared" si="39"/>
        <v>0</v>
      </c>
      <c r="BL232" s="6" t="s">
        <v>157</v>
      </c>
      <c r="BM232" s="143" t="s">
        <v>495</v>
      </c>
    </row>
    <row r="233" spans="2:65" s="16" customFormat="1" ht="16.5" customHeight="1">
      <c r="B233" s="131"/>
      <c r="C233" s="149" t="s">
        <v>68</v>
      </c>
      <c r="D233" s="149" t="s">
        <v>257</v>
      </c>
      <c r="E233" s="150" t="s">
        <v>496</v>
      </c>
      <c r="F233" s="151" t="s">
        <v>497</v>
      </c>
      <c r="G233" s="152" t="s">
        <v>267</v>
      </c>
      <c r="H233" s="153">
        <v>3</v>
      </c>
      <c r="I233" s="154"/>
      <c r="J233" s="154">
        <f t="shared" si="30"/>
        <v>0</v>
      </c>
      <c r="K233" s="155"/>
      <c r="L233" s="156"/>
      <c r="M233" s="157"/>
      <c r="N233" s="158" t="s">
        <v>34</v>
      </c>
      <c r="O233" s="141">
        <v>0</v>
      </c>
      <c r="P233" s="141">
        <f t="shared" si="31"/>
        <v>0</v>
      </c>
      <c r="Q233" s="141">
        <v>1E-3</v>
      </c>
      <c r="R233" s="141">
        <f t="shared" si="32"/>
        <v>3.0000000000000001E-3</v>
      </c>
      <c r="S233" s="141">
        <v>0</v>
      </c>
      <c r="T233" s="142">
        <f t="shared" si="33"/>
        <v>0</v>
      </c>
      <c r="AR233" s="143" t="s">
        <v>183</v>
      </c>
      <c r="AT233" s="143" t="s">
        <v>257</v>
      </c>
      <c r="AU233" s="143" t="s">
        <v>96</v>
      </c>
      <c r="AY233" s="6" t="s">
        <v>128</v>
      </c>
      <c r="BE233" s="144">
        <f t="shared" si="34"/>
        <v>0</v>
      </c>
      <c r="BF233" s="144">
        <f t="shared" si="35"/>
        <v>0</v>
      </c>
      <c r="BG233" s="144">
        <f t="shared" si="36"/>
        <v>0</v>
      </c>
      <c r="BH233" s="144">
        <f t="shared" si="37"/>
        <v>0</v>
      </c>
      <c r="BI233" s="144">
        <f t="shared" si="38"/>
        <v>0</v>
      </c>
      <c r="BJ233" s="6" t="s">
        <v>96</v>
      </c>
      <c r="BK233" s="144">
        <f t="shared" si="39"/>
        <v>0</v>
      </c>
      <c r="BL233" s="6" t="s">
        <v>157</v>
      </c>
      <c r="BM233" s="143" t="s">
        <v>498</v>
      </c>
    </row>
    <row r="234" spans="2:65" s="16" customFormat="1" ht="16.5" customHeight="1">
      <c r="B234" s="131"/>
      <c r="C234" s="149" t="s">
        <v>68</v>
      </c>
      <c r="D234" s="149" t="s">
        <v>257</v>
      </c>
      <c r="E234" s="150" t="s">
        <v>499</v>
      </c>
      <c r="F234" s="151" t="s">
        <v>500</v>
      </c>
      <c r="G234" s="152" t="s">
        <v>267</v>
      </c>
      <c r="H234" s="153">
        <v>2</v>
      </c>
      <c r="I234" s="154"/>
      <c r="J234" s="154">
        <f t="shared" si="30"/>
        <v>0</v>
      </c>
      <c r="K234" s="155"/>
      <c r="L234" s="156"/>
      <c r="M234" s="157"/>
      <c r="N234" s="158" t="s">
        <v>34</v>
      </c>
      <c r="O234" s="141">
        <v>0</v>
      </c>
      <c r="P234" s="141">
        <f t="shared" si="31"/>
        <v>0</v>
      </c>
      <c r="Q234" s="141">
        <v>1.2999999999999999E-3</v>
      </c>
      <c r="R234" s="141">
        <f t="shared" si="32"/>
        <v>2.5999999999999999E-3</v>
      </c>
      <c r="S234" s="141">
        <v>0</v>
      </c>
      <c r="T234" s="142">
        <f t="shared" si="33"/>
        <v>0</v>
      </c>
      <c r="AR234" s="143" t="s">
        <v>183</v>
      </c>
      <c r="AT234" s="143" t="s">
        <v>257</v>
      </c>
      <c r="AU234" s="143" t="s">
        <v>96</v>
      </c>
      <c r="AY234" s="6" t="s">
        <v>128</v>
      </c>
      <c r="BE234" s="144">
        <f t="shared" si="34"/>
        <v>0</v>
      </c>
      <c r="BF234" s="144">
        <f t="shared" si="35"/>
        <v>0</v>
      </c>
      <c r="BG234" s="144">
        <f t="shared" si="36"/>
        <v>0</v>
      </c>
      <c r="BH234" s="144">
        <f t="shared" si="37"/>
        <v>0</v>
      </c>
      <c r="BI234" s="144">
        <f t="shared" si="38"/>
        <v>0</v>
      </c>
      <c r="BJ234" s="6" t="s">
        <v>96</v>
      </c>
      <c r="BK234" s="144">
        <f t="shared" si="39"/>
        <v>0</v>
      </c>
      <c r="BL234" s="6" t="s">
        <v>157</v>
      </c>
      <c r="BM234" s="143" t="s">
        <v>501</v>
      </c>
    </row>
    <row r="235" spans="2:65" s="16" customFormat="1" ht="16.5" customHeight="1">
      <c r="B235" s="131"/>
      <c r="C235" s="149" t="s">
        <v>68</v>
      </c>
      <c r="D235" s="149" t="s">
        <v>257</v>
      </c>
      <c r="E235" s="150" t="s">
        <v>502</v>
      </c>
      <c r="F235" s="151" t="s">
        <v>503</v>
      </c>
      <c r="G235" s="152" t="s">
        <v>267</v>
      </c>
      <c r="H235" s="153">
        <v>1</v>
      </c>
      <c r="I235" s="154"/>
      <c r="J235" s="154">
        <f t="shared" si="30"/>
        <v>0</v>
      </c>
      <c r="K235" s="155"/>
      <c r="L235" s="156"/>
      <c r="M235" s="157"/>
      <c r="N235" s="158" t="s">
        <v>34</v>
      </c>
      <c r="O235" s="141">
        <v>0</v>
      </c>
      <c r="P235" s="141">
        <f t="shared" si="31"/>
        <v>0</v>
      </c>
      <c r="Q235" s="141">
        <v>0</v>
      </c>
      <c r="R235" s="141">
        <f t="shared" si="32"/>
        <v>0</v>
      </c>
      <c r="S235" s="141">
        <v>0</v>
      </c>
      <c r="T235" s="142">
        <f t="shared" si="33"/>
        <v>0</v>
      </c>
      <c r="AR235" s="143" t="s">
        <v>183</v>
      </c>
      <c r="AT235" s="143" t="s">
        <v>257</v>
      </c>
      <c r="AU235" s="143" t="s">
        <v>96</v>
      </c>
      <c r="AY235" s="6" t="s">
        <v>128</v>
      </c>
      <c r="BE235" s="144">
        <f t="shared" si="34"/>
        <v>0</v>
      </c>
      <c r="BF235" s="144">
        <f t="shared" si="35"/>
        <v>0</v>
      </c>
      <c r="BG235" s="144">
        <f t="shared" si="36"/>
        <v>0</v>
      </c>
      <c r="BH235" s="144">
        <f t="shared" si="37"/>
        <v>0</v>
      </c>
      <c r="BI235" s="144">
        <f t="shared" si="38"/>
        <v>0</v>
      </c>
      <c r="BJ235" s="6" t="s">
        <v>96</v>
      </c>
      <c r="BK235" s="144">
        <f t="shared" si="39"/>
        <v>0</v>
      </c>
      <c r="BL235" s="6" t="s">
        <v>157</v>
      </c>
      <c r="BM235" s="143" t="s">
        <v>504</v>
      </c>
    </row>
    <row r="236" spans="2:65" s="16" customFormat="1" ht="16.5" customHeight="1">
      <c r="B236" s="131"/>
      <c r="C236" s="149" t="s">
        <v>68</v>
      </c>
      <c r="D236" s="149" t="s">
        <v>257</v>
      </c>
      <c r="E236" s="150" t="s">
        <v>505</v>
      </c>
      <c r="F236" s="151" t="s">
        <v>506</v>
      </c>
      <c r="G236" s="152" t="s">
        <v>267</v>
      </c>
      <c r="H236" s="153">
        <v>1</v>
      </c>
      <c r="I236" s="154"/>
      <c r="J236" s="154">
        <f t="shared" si="30"/>
        <v>0</v>
      </c>
      <c r="K236" s="155"/>
      <c r="L236" s="156"/>
      <c r="M236" s="157"/>
      <c r="N236" s="158" t="s">
        <v>34</v>
      </c>
      <c r="O236" s="141">
        <v>0</v>
      </c>
      <c r="P236" s="141">
        <f t="shared" si="31"/>
        <v>0</v>
      </c>
      <c r="Q236" s="141">
        <v>0.02</v>
      </c>
      <c r="R236" s="141">
        <f t="shared" si="32"/>
        <v>0.02</v>
      </c>
      <c r="S236" s="141">
        <v>0</v>
      </c>
      <c r="T236" s="142">
        <f t="shared" si="33"/>
        <v>0</v>
      </c>
      <c r="AR236" s="143" t="s">
        <v>183</v>
      </c>
      <c r="AT236" s="143" t="s">
        <v>257</v>
      </c>
      <c r="AU236" s="143" t="s">
        <v>96</v>
      </c>
      <c r="AY236" s="6" t="s">
        <v>128</v>
      </c>
      <c r="BE236" s="144">
        <f t="shared" si="34"/>
        <v>0</v>
      </c>
      <c r="BF236" s="144">
        <f t="shared" si="35"/>
        <v>0</v>
      </c>
      <c r="BG236" s="144">
        <f t="shared" si="36"/>
        <v>0</v>
      </c>
      <c r="BH236" s="144">
        <f t="shared" si="37"/>
        <v>0</v>
      </c>
      <c r="BI236" s="144">
        <f t="shared" si="38"/>
        <v>0</v>
      </c>
      <c r="BJ236" s="6" t="s">
        <v>96</v>
      </c>
      <c r="BK236" s="144">
        <f t="shared" si="39"/>
        <v>0</v>
      </c>
      <c r="BL236" s="6" t="s">
        <v>157</v>
      </c>
      <c r="BM236" s="143" t="s">
        <v>507</v>
      </c>
    </row>
    <row r="237" spans="2:65" s="16" customFormat="1" ht="24.15" customHeight="1">
      <c r="B237" s="131"/>
      <c r="C237" s="132" t="s">
        <v>68</v>
      </c>
      <c r="D237" s="132" t="s">
        <v>130</v>
      </c>
      <c r="E237" s="133" t="s">
        <v>508</v>
      </c>
      <c r="F237" s="134" t="s">
        <v>509</v>
      </c>
      <c r="G237" s="135" t="s">
        <v>455</v>
      </c>
      <c r="H237" s="136">
        <v>2</v>
      </c>
      <c r="I237" s="137"/>
      <c r="J237" s="137">
        <f t="shared" si="30"/>
        <v>0</v>
      </c>
      <c r="K237" s="138"/>
      <c r="L237" s="17"/>
      <c r="M237" s="139"/>
      <c r="N237" s="140" t="s">
        <v>34</v>
      </c>
      <c r="O237" s="141">
        <v>0</v>
      </c>
      <c r="P237" s="141">
        <f t="shared" si="31"/>
        <v>0</v>
      </c>
      <c r="Q237" s="141">
        <v>6.0049999999999999E-2</v>
      </c>
      <c r="R237" s="141">
        <f t="shared" si="32"/>
        <v>0.1201</v>
      </c>
      <c r="S237" s="141">
        <v>0</v>
      </c>
      <c r="T237" s="142">
        <f t="shared" si="33"/>
        <v>0</v>
      </c>
      <c r="AR237" s="143" t="s">
        <v>157</v>
      </c>
      <c r="AT237" s="143" t="s">
        <v>130</v>
      </c>
      <c r="AU237" s="143" t="s">
        <v>96</v>
      </c>
      <c r="AY237" s="6" t="s">
        <v>128</v>
      </c>
      <c r="BE237" s="144">
        <f t="shared" si="34"/>
        <v>0</v>
      </c>
      <c r="BF237" s="144">
        <f t="shared" si="35"/>
        <v>0</v>
      </c>
      <c r="BG237" s="144">
        <f t="shared" si="36"/>
        <v>0</v>
      </c>
      <c r="BH237" s="144">
        <f t="shared" si="37"/>
        <v>0</v>
      </c>
      <c r="BI237" s="144">
        <f t="shared" si="38"/>
        <v>0</v>
      </c>
      <c r="BJ237" s="6" t="s">
        <v>96</v>
      </c>
      <c r="BK237" s="144">
        <f t="shared" si="39"/>
        <v>0</v>
      </c>
      <c r="BL237" s="6" t="s">
        <v>157</v>
      </c>
      <c r="BM237" s="143" t="s">
        <v>510</v>
      </c>
    </row>
    <row r="238" spans="2:65" s="16" customFormat="1" ht="16.5" customHeight="1">
      <c r="B238" s="131"/>
      <c r="C238" s="132" t="s">
        <v>68</v>
      </c>
      <c r="D238" s="132" t="s">
        <v>130</v>
      </c>
      <c r="E238" s="133" t="s">
        <v>511</v>
      </c>
      <c r="F238" s="134" t="s">
        <v>512</v>
      </c>
      <c r="G238" s="135" t="s">
        <v>267</v>
      </c>
      <c r="H238" s="136">
        <v>1</v>
      </c>
      <c r="I238" s="137"/>
      <c r="J238" s="137">
        <f t="shared" si="30"/>
        <v>0</v>
      </c>
      <c r="K238" s="138"/>
      <c r="L238" s="17"/>
      <c r="M238" s="139"/>
      <c r="N238" s="140" t="s">
        <v>34</v>
      </c>
      <c r="O238" s="141">
        <v>0</v>
      </c>
      <c r="P238" s="141">
        <f t="shared" si="31"/>
        <v>0</v>
      </c>
      <c r="Q238" s="141">
        <v>5.7999999999999996E-3</v>
      </c>
      <c r="R238" s="141">
        <f t="shared" si="32"/>
        <v>5.7999999999999996E-3</v>
      </c>
      <c r="S238" s="141">
        <v>0</v>
      </c>
      <c r="T238" s="142">
        <f t="shared" si="33"/>
        <v>0</v>
      </c>
      <c r="AR238" s="143" t="s">
        <v>157</v>
      </c>
      <c r="AT238" s="143" t="s">
        <v>130</v>
      </c>
      <c r="AU238" s="143" t="s">
        <v>96</v>
      </c>
      <c r="AY238" s="6" t="s">
        <v>128</v>
      </c>
      <c r="BE238" s="144">
        <f t="shared" si="34"/>
        <v>0</v>
      </c>
      <c r="BF238" s="144">
        <f t="shared" si="35"/>
        <v>0</v>
      </c>
      <c r="BG238" s="144">
        <f t="shared" si="36"/>
        <v>0</v>
      </c>
      <c r="BH238" s="144">
        <f t="shared" si="37"/>
        <v>0</v>
      </c>
      <c r="BI238" s="144">
        <f t="shared" si="38"/>
        <v>0</v>
      </c>
      <c r="BJ238" s="6" t="s">
        <v>96</v>
      </c>
      <c r="BK238" s="144">
        <f t="shared" si="39"/>
        <v>0</v>
      </c>
      <c r="BL238" s="6" t="s">
        <v>157</v>
      </c>
      <c r="BM238" s="143" t="s">
        <v>513</v>
      </c>
    </row>
    <row r="239" spans="2:65" s="16" customFormat="1" ht="24.15" customHeight="1">
      <c r="B239" s="131"/>
      <c r="C239" s="132" t="s">
        <v>68</v>
      </c>
      <c r="D239" s="132" t="s">
        <v>130</v>
      </c>
      <c r="E239" s="133" t="s">
        <v>514</v>
      </c>
      <c r="F239" s="134" t="s">
        <v>515</v>
      </c>
      <c r="G239" s="135" t="s">
        <v>267</v>
      </c>
      <c r="H239" s="136">
        <v>1</v>
      </c>
      <c r="I239" s="137"/>
      <c r="J239" s="137">
        <f t="shared" si="30"/>
        <v>0</v>
      </c>
      <c r="K239" s="138"/>
      <c r="L239" s="17"/>
      <c r="M239" s="139"/>
      <c r="N239" s="140" t="s">
        <v>34</v>
      </c>
      <c r="O239" s="141">
        <v>0</v>
      </c>
      <c r="P239" s="141">
        <f t="shared" si="31"/>
        <v>0</v>
      </c>
      <c r="Q239" s="141">
        <v>9.92E-3</v>
      </c>
      <c r="R239" s="141">
        <f t="shared" si="32"/>
        <v>9.92E-3</v>
      </c>
      <c r="S239" s="141">
        <v>0</v>
      </c>
      <c r="T239" s="142">
        <f t="shared" si="33"/>
        <v>0</v>
      </c>
      <c r="AR239" s="143" t="s">
        <v>157</v>
      </c>
      <c r="AT239" s="143" t="s">
        <v>130</v>
      </c>
      <c r="AU239" s="143" t="s">
        <v>96</v>
      </c>
      <c r="AY239" s="6" t="s">
        <v>128</v>
      </c>
      <c r="BE239" s="144">
        <f t="shared" si="34"/>
        <v>0</v>
      </c>
      <c r="BF239" s="144">
        <f t="shared" si="35"/>
        <v>0</v>
      </c>
      <c r="BG239" s="144">
        <f t="shared" si="36"/>
        <v>0</v>
      </c>
      <c r="BH239" s="144">
        <f t="shared" si="37"/>
        <v>0</v>
      </c>
      <c r="BI239" s="144">
        <f t="shared" si="38"/>
        <v>0</v>
      </c>
      <c r="BJ239" s="6" t="s">
        <v>96</v>
      </c>
      <c r="BK239" s="144">
        <f t="shared" si="39"/>
        <v>0</v>
      </c>
      <c r="BL239" s="6" t="s">
        <v>157</v>
      </c>
      <c r="BM239" s="143" t="s">
        <v>516</v>
      </c>
    </row>
    <row r="240" spans="2:65" s="16" customFormat="1" ht="21.75" customHeight="1">
      <c r="B240" s="131"/>
      <c r="C240" s="132" t="s">
        <v>68</v>
      </c>
      <c r="D240" s="132" t="s">
        <v>130</v>
      </c>
      <c r="E240" s="133" t="s">
        <v>517</v>
      </c>
      <c r="F240" s="134" t="s">
        <v>518</v>
      </c>
      <c r="G240" s="135" t="s">
        <v>153</v>
      </c>
      <c r="H240" s="136">
        <v>486</v>
      </c>
      <c r="I240" s="137"/>
      <c r="J240" s="137">
        <f t="shared" si="30"/>
        <v>0</v>
      </c>
      <c r="K240" s="138"/>
      <c r="L240" s="17"/>
      <c r="M240" s="139"/>
      <c r="N240" s="140" t="s">
        <v>34</v>
      </c>
      <c r="O240" s="141">
        <v>0</v>
      </c>
      <c r="P240" s="141">
        <f t="shared" si="31"/>
        <v>0</v>
      </c>
      <c r="Q240" s="141">
        <v>1.7000000000000001E-4</v>
      </c>
      <c r="R240" s="141">
        <f t="shared" si="32"/>
        <v>8.2619999999999999E-2</v>
      </c>
      <c r="S240" s="141">
        <v>0</v>
      </c>
      <c r="T240" s="142">
        <f t="shared" si="33"/>
        <v>0</v>
      </c>
      <c r="AR240" s="143" t="s">
        <v>157</v>
      </c>
      <c r="AT240" s="143" t="s">
        <v>130</v>
      </c>
      <c r="AU240" s="143" t="s">
        <v>96</v>
      </c>
      <c r="AY240" s="6" t="s">
        <v>128</v>
      </c>
      <c r="BE240" s="144">
        <f t="shared" si="34"/>
        <v>0</v>
      </c>
      <c r="BF240" s="144">
        <f t="shared" si="35"/>
        <v>0</v>
      </c>
      <c r="BG240" s="144">
        <f t="shared" si="36"/>
        <v>0</v>
      </c>
      <c r="BH240" s="144">
        <f t="shared" si="37"/>
        <v>0</v>
      </c>
      <c r="BI240" s="144">
        <f t="shared" si="38"/>
        <v>0</v>
      </c>
      <c r="BJ240" s="6" t="s">
        <v>96</v>
      </c>
      <c r="BK240" s="144">
        <f t="shared" si="39"/>
        <v>0</v>
      </c>
      <c r="BL240" s="6" t="s">
        <v>157</v>
      </c>
      <c r="BM240" s="143" t="s">
        <v>519</v>
      </c>
    </row>
    <row r="241" spans="2:65" s="16" customFormat="1" ht="21.75" customHeight="1">
      <c r="B241" s="131"/>
      <c r="C241" s="132" t="s">
        <v>68</v>
      </c>
      <c r="D241" s="132" t="s">
        <v>130</v>
      </c>
      <c r="E241" s="133" t="s">
        <v>520</v>
      </c>
      <c r="F241" s="134" t="s">
        <v>521</v>
      </c>
      <c r="G241" s="135" t="s">
        <v>153</v>
      </c>
      <c r="H241" s="136">
        <v>486</v>
      </c>
      <c r="I241" s="137"/>
      <c r="J241" s="137">
        <f t="shared" si="30"/>
        <v>0</v>
      </c>
      <c r="K241" s="138"/>
      <c r="L241" s="17"/>
      <c r="M241" s="139"/>
      <c r="N241" s="140" t="s">
        <v>34</v>
      </c>
      <c r="O241" s="141">
        <v>0</v>
      </c>
      <c r="P241" s="141">
        <f t="shared" si="31"/>
        <v>0</v>
      </c>
      <c r="Q241" s="141">
        <v>0</v>
      </c>
      <c r="R241" s="141">
        <f t="shared" si="32"/>
        <v>0</v>
      </c>
      <c r="S241" s="141">
        <v>0</v>
      </c>
      <c r="T241" s="142">
        <f t="shared" si="33"/>
        <v>0</v>
      </c>
      <c r="AR241" s="143" t="s">
        <v>157</v>
      </c>
      <c r="AT241" s="143" t="s">
        <v>130</v>
      </c>
      <c r="AU241" s="143" t="s">
        <v>96</v>
      </c>
      <c r="AY241" s="6" t="s">
        <v>128</v>
      </c>
      <c r="BE241" s="144">
        <f t="shared" si="34"/>
        <v>0</v>
      </c>
      <c r="BF241" s="144">
        <f t="shared" si="35"/>
        <v>0</v>
      </c>
      <c r="BG241" s="144">
        <f t="shared" si="36"/>
        <v>0</v>
      </c>
      <c r="BH241" s="144">
        <f t="shared" si="37"/>
        <v>0</v>
      </c>
      <c r="BI241" s="144">
        <f t="shared" si="38"/>
        <v>0</v>
      </c>
      <c r="BJ241" s="6" t="s">
        <v>96</v>
      </c>
      <c r="BK241" s="144">
        <f t="shared" si="39"/>
        <v>0</v>
      </c>
      <c r="BL241" s="6" t="s">
        <v>157</v>
      </c>
      <c r="BM241" s="143" t="s">
        <v>522</v>
      </c>
    </row>
    <row r="242" spans="2:65" s="16" customFormat="1" ht="24.15" customHeight="1">
      <c r="B242" s="131"/>
      <c r="C242" s="132" t="s">
        <v>68</v>
      </c>
      <c r="D242" s="132" t="s">
        <v>130</v>
      </c>
      <c r="E242" s="133" t="s">
        <v>523</v>
      </c>
      <c r="F242" s="134" t="s">
        <v>524</v>
      </c>
      <c r="G242" s="135" t="s">
        <v>172</v>
      </c>
      <c r="H242" s="136">
        <v>1.2290000000000001</v>
      </c>
      <c r="I242" s="137"/>
      <c r="J242" s="137">
        <f t="shared" si="30"/>
        <v>0</v>
      </c>
      <c r="K242" s="138"/>
      <c r="L242" s="17"/>
      <c r="M242" s="139"/>
      <c r="N242" s="140" t="s">
        <v>34</v>
      </c>
      <c r="O242" s="141">
        <v>0</v>
      </c>
      <c r="P242" s="141">
        <f t="shared" si="31"/>
        <v>0</v>
      </c>
      <c r="Q242" s="141">
        <v>0</v>
      </c>
      <c r="R242" s="141">
        <f t="shared" si="32"/>
        <v>0</v>
      </c>
      <c r="S242" s="141">
        <v>0</v>
      </c>
      <c r="T242" s="142">
        <f t="shared" si="33"/>
        <v>0</v>
      </c>
      <c r="AR242" s="143" t="s">
        <v>157</v>
      </c>
      <c r="AT242" s="143" t="s">
        <v>130</v>
      </c>
      <c r="AU242" s="143" t="s">
        <v>96</v>
      </c>
      <c r="AY242" s="6" t="s">
        <v>128</v>
      </c>
      <c r="BE242" s="144">
        <f t="shared" si="34"/>
        <v>0</v>
      </c>
      <c r="BF242" s="144">
        <f t="shared" si="35"/>
        <v>0</v>
      </c>
      <c r="BG242" s="144">
        <f t="shared" si="36"/>
        <v>0</v>
      </c>
      <c r="BH242" s="144">
        <f t="shared" si="37"/>
        <v>0</v>
      </c>
      <c r="BI242" s="144">
        <f t="shared" si="38"/>
        <v>0</v>
      </c>
      <c r="BJ242" s="6" t="s">
        <v>96</v>
      </c>
      <c r="BK242" s="144">
        <f t="shared" si="39"/>
        <v>0</v>
      </c>
      <c r="BL242" s="6" t="s">
        <v>157</v>
      </c>
      <c r="BM242" s="143" t="s">
        <v>525</v>
      </c>
    </row>
    <row r="243" spans="2:65" s="119" customFormat="1" ht="22.95" customHeight="1">
      <c r="B243" s="120"/>
      <c r="D243" s="121" t="s">
        <v>67</v>
      </c>
      <c r="E243" s="129" t="s">
        <v>526</v>
      </c>
      <c r="F243" s="129" t="s">
        <v>527</v>
      </c>
      <c r="J243" s="130">
        <f>BK243</f>
        <v>0</v>
      </c>
      <c r="L243" s="120"/>
      <c r="M243" s="124"/>
      <c r="P243" s="125">
        <f>P244</f>
        <v>0</v>
      </c>
      <c r="R243" s="125">
        <f>R244</f>
        <v>2.0300000000000001E-3</v>
      </c>
      <c r="T243" s="126">
        <f>T244</f>
        <v>0</v>
      </c>
      <c r="AR243" s="121" t="s">
        <v>96</v>
      </c>
      <c r="AT243" s="127" t="s">
        <v>67</v>
      </c>
      <c r="AU243" s="127" t="s">
        <v>76</v>
      </c>
      <c r="AY243" s="121" t="s">
        <v>128</v>
      </c>
      <c r="BK243" s="128">
        <f>BK244</f>
        <v>0</v>
      </c>
    </row>
    <row r="244" spans="2:65" s="16" customFormat="1" ht="24.15" customHeight="1">
      <c r="B244" s="131"/>
      <c r="C244" s="132" t="s">
        <v>68</v>
      </c>
      <c r="D244" s="132" t="s">
        <v>130</v>
      </c>
      <c r="E244" s="133" t="s">
        <v>528</v>
      </c>
      <c r="F244" s="134" t="s">
        <v>529</v>
      </c>
      <c r="G244" s="135" t="s">
        <v>455</v>
      </c>
      <c r="H244" s="136">
        <v>1</v>
      </c>
      <c r="I244" s="137"/>
      <c r="J244" s="137">
        <f>ROUND(I244*H244,2)</f>
        <v>0</v>
      </c>
      <c r="K244" s="138"/>
      <c r="L244" s="17"/>
      <c r="M244" s="139"/>
      <c r="N244" s="140" t="s">
        <v>34</v>
      </c>
      <c r="O244" s="141">
        <v>0</v>
      </c>
      <c r="P244" s="141">
        <f>O244*H244</f>
        <v>0</v>
      </c>
      <c r="Q244" s="141">
        <v>2.0300000000000001E-3</v>
      </c>
      <c r="R244" s="141">
        <f>Q244*H244</f>
        <v>2.0300000000000001E-3</v>
      </c>
      <c r="S244" s="141">
        <v>0</v>
      </c>
      <c r="T244" s="142">
        <f>S244*H244</f>
        <v>0</v>
      </c>
      <c r="AR244" s="143" t="s">
        <v>157</v>
      </c>
      <c r="AT244" s="143" t="s">
        <v>130</v>
      </c>
      <c r="AU244" s="143" t="s">
        <v>96</v>
      </c>
      <c r="AY244" s="6" t="s">
        <v>128</v>
      </c>
      <c r="BE244" s="144">
        <f>IF(N244="základná",J244,0)</f>
        <v>0</v>
      </c>
      <c r="BF244" s="144">
        <f>IF(N244="znížená",J244,0)</f>
        <v>0</v>
      </c>
      <c r="BG244" s="144">
        <f>IF(N244="zákl. prenesená",J244,0)</f>
        <v>0</v>
      </c>
      <c r="BH244" s="144">
        <f>IF(N244="zníž. prenesená",J244,0)</f>
        <v>0</v>
      </c>
      <c r="BI244" s="144">
        <f>IF(N244="nulová",J244,0)</f>
        <v>0</v>
      </c>
      <c r="BJ244" s="6" t="s">
        <v>96</v>
      </c>
      <c r="BK244" s="144">
        <f>ROUND(I244*H244,2)</f>
        <v>0</v>
      </c>
      <c r="BL244" s="6" t="s">
        <v>157</v>
      </c>
      <c r="BM244" s="143" t="s">
        <v>530</v>
      </c>
    </row>
    <row r="245" spans="2:65" s="119" customFormat="1" ht="22.95" customHeight="1">
      <c r="B245" s="120"/>
      <c r="D245" s="121" t="s">
        <v>67</v>
      </c>
      <c r="E245" s="129" t="s">
        <v>531</v>
      </c>
      <c r="F245" s="129" t="s">
        <v>532</v>
      </c>
      <c r="J245" s="130">
        <f>BK245</f>
        <v>0</v>
      </c>
      <c r="L245" s="120"/>
      <c r="M245" s="124"/>
      <c r="P245" s="125">
        <f>SUM(P246:P279)</f>
        <v>0</v>
      </c>
      <c r="R245" s="125">
        <f>SUM(R246:R279)</f>
        <v>0.22413</v>
      </c>
      <c r="T245" s="126">
        <f>SUM(T246:T279)</f>
        <v>0</v>
      </c>
      <c r="AR245" s="121" t="s">
        <v>96</v>
      </c>
      <c r="AT245" s="127" t="s">
        <v>67</v>
      </c>
      <c r="AU245" s="127" t="s">
        <v>76</v>
      </c>
      <c r="AY245" s="121" t="s">
        <v>128</v>
      </c>
      <c r="BK245" s="128">
        <f>SUM(BK246:BK279)</f>
        <v>0</v>
      </c>
    </row>
    <row r="246" spans="2:65" s="16" customFormat="1" ht="33" customHeight="1">
      <c r="B246" s="131"/>
      <c r="C246" s="132" t="s">
        <v>68</v>
      </c>
      <c r="D246" s="132" t="s">
        <v>130</v>
      </c>
      <c r="E246" s="133" t="s">
        <v>533</v>
      </c>
      <c r="F246" s="134" t="s">
        <v>534</v>
      </c>
      <c r="G246" s="135" t="s">
        <v>455</v>
      </c>
      <c r="H246" s="136">
        <v>8</v>
      </c>
      <c r="I246" s="137"/>
      <c r="J246" s="137">
        <f t="shared" ref="J246:J279" si="40">ROUND(I246*H246,2)</f>
        <v>0</v>
      </c>
      <c r="K246" s="138"/>
      <c r="L246" s="17"/>
      <c r="M246" s="139"/>
      <c r="N246" s="140" t="s">
        <v>34</v>
      </c>
      <c r="O246" s="141">
        <v>0</v>
      </c>
      <c r="P246" s="141">
        <f t="shared" ref="P246:P279" si="41">O246*H246</f>
        <v>0</v>
      </c>
      <c r="Q246" s="141">
        <v>3.8999999999999999E-4</v>
      </c>
      <c r="R246" s="141">
        <f t="shared" ref="R246:R279" si="42">Q246*H246</f>
        <v>3.1199999999999999E-3</v>
      </c>
      <c r="S246" s="141">
        <v>0</v>
      </c>
      <c r="T246" s="142">
        <f t="shared" ref="T246:T279" si="43">S246*H246</f>
        <v>0</v>
      </c>
      <c r="AR246" s="143" t="s">
        <v>157</v>
      </c>
      <c r="AT246" s="143" t="s">
        <v>130</v>
      </c>
      <c r="AU246" s="143" t="s">
        <v>96</v>
      </c>
      <c r="AY246" s="6" t="s">
        <v>128</v>
      </c>
      <c r="BE246" s="144">
        <f t="shared" ref="BE246:BE279" si="44">IF(N246="základná",J246,0)</f>
        <v>0</v>
      </c>
      <c r="BF246" s="144">
        <f t="shared" ref="BF246:BF279" si="45">IF(N246="znížená",J246,0)</f>
        <v>0</v>
      </c>
      <c r="BG246" s="144">
        <f t="shared" ref="BG246:BG279" si="46">IF(N246="zákl. prenesená",J246,0)</f>
        <v>0</v>
      </c>
      <c r="BH246" s="144">
        <f t="shared" ref="BH246:BH279" si="47">IF(N246="zníž. prenesená",J246,0)</f>
        <v>0</v>
      </c>
      <c r="BI246" s="144">
        <f t="shared" ref="BI246:BI279" si="48">IF(N246="nulová",J246,0)</f>
        <v>0</v>
      </c>
      <c r="BJ246" s="6" t="s">
        <v>96</v>
      </c>
      <c r="BK246" s="144">
        <f t="shared" ref="BK246:BK279" si="49">ROUND(I246*H246,2)</f>
        <v>0</v>
      </c>
      <c r="BL246" s="6" t="s">
        <v>157</v>
      </c>
      <c r="BM246" s="143" t="s">
        <v>535</v>
      </c>
    </row>
    <row r="247" spans="2:65" s="16" customFormat="1" ht="24.15" customHeight="1">
      <c r="B247" s="131"/>
      <c r="C247" s="132" t="s">
        <v>68</v>
      </c>
      <c r="D247" s="132" t="s">
        <v>130</v>
      </c>
      <c r="E247" s="133" t="s">
        <v>536</v>
      </c>
      <c r="F247" s="134" t="s">
        <v>537</v>
      </c>
      <c r="G247" s="135" t="s">
        <v>455</v>
      </c>
      <c r="H247" s="136">
        <v>1</v>
      </c>
      <c r="I247" s="137"/>
      <c r="J247" s="137">
        <f t="shared" si="40"/>
        <v>0</v>
      </c>
      <c r="K247" s="138"/>
      <c r="L247" s="17"/>
      <c r="M247" s="139"/>
      <c r="N247" s="140" t="s">
        <v>34</v>
      </c>
      <c r="O247" s="141">
        <v>0</v>
      </c>
      <c r="P247" s="141">
        <f t="shared" si="41"/>
        <v>0</v>
      </c>
      <c r="Q247" s="141">
        <v>9.0000000000000006E-5</v>
      </c>
      <c r="R247" s="141">
        <f t="shared" si="42"/>
        <v>9.0000000000000006E-5</v>
      </c>
      <c r="S247" s="141">
        <v>0</v>
      </c>
      <c r="T247" s="142">
        <f t="shared" si="43"/>
        <v>0</v>
      </c>
      <c r="AR247" s="143" t="s">
        <v>157</v>
      </c>
      <c r="AT247" s="143" t="s">
        <v>130</v>
      </c>
      <c r="AU247" s="143" t="s">
        <v>96</v>
      </c>
      <c r="AY247" s="6" t="s">
        <v>128</v>
      </c>
      <c r="BE247" s="144">
        <f t="shared" si="44"/>
        <v>0</v>
      </c>
      <c r="BF247" s="144">
        <f t="shared" si="45"/>
        <v>0</v>
      </c>
      <c r="BG247" s="144">
        <f t="shared" si="46"/>
        <v>0</v>
      </c>
      <c r="BH247" s="144">
        <f t="shared" si="47"/>
        <v>0</v>
      </c>
      <c r="BI247" s="144">
        <f t="shared" si="48"/>
        <v>0</v>
      </c>
      <c r="BJ247" s="6" t="s">
        <v>96</v>
      </c>
      <c r="BK247" s="144">
        <f t="shared" si="49"/>
        <v>0</v>
      </c>
      <c r="BL247" s="6" t="s">
        <v>157</v>
      </c>
      <c r="BM247" s="143" t="s">
        <v>538</v>
      </c>
    </row>
    <row r="248" spans="2:65" s="16" customFormat="1" ht="16.5" customHeight="1">
      <c r="B248" s="131"/>
      <c r="C248" s="132" t="s">
        <v>68</v>
      </c>
      <c r="D248" s="132" t="s">
        <v>130</v>
      </c>
      <c r="E248" s="133" t="s">
        <v>539</v>
      </c>
      <c r="F248" s="134" t="s">
        <v>540</v>
      </c>
      <c r="G248" s="135" t="s">
        <v>267</v>
      </c>
      <c r="H248" s="136">
        <v>9</v>
      </c>
      <c r="I248" s="137"/>
      <c r="J248" s="137">
        <f t="shared" si="40"/>
        <v>0</v>
      </c>
      <c r="K248" s="138"/>
      <c r="L248" s="17"/>
      <c r="M248" s="139"/>
      <c r="N248" s="140" t="s">
        <v>34</v>
      </c>
      <c r="O248" s="141">
        <v>0</v>
      </c>
      <c r="P248" s="141">
        <f t="shared" si="41"/>
        <v>0</v>
      </c>
      <c r="Q248" s="141">
        <v>0</v>
      </c>
      <c r="R248" s="141">
        <f t="shared" si="42"/>
        <v>0</v>
      </c>
      <c r="S248" s="141">
        <v>0</v>
      </c>
      <c r="T248" s="142">
        <f t="shared" si="43"/>
        <v>0</v>
      </c>
      <c r="AR248" s="143" t="s">
        <v>157</v>
      </c>
      <c r="AT248" s="143" t="s">
        <v>130</v>
      </c>
      <c r="AU248" s="143" t="s">
        <v>96</v>
      </c>
      <c r="AY248" s="6" t="s">
        <v>128</v>
      </c>
      <c r="BE248" s="144">
        <f t="shared" si="44"/>
        <v>0</v>
      </c>
      <c r="BF248" s="144">
        <f t="shared" si="45"/>
        <v>0</v>
      </c>
      <c r="BG248" s="144">
        <f t="shared" si="46"/>
        <v>0</v>
      </c>
      <c r="BH248" s="144">
        <f t="shared" si="47"/>
        <v>0</v>
      </c>
      <c r="BI248" s="144">
        <f t="shared" si="48"/>
        <v>0</v>
      </c>
      <c r="BJ248" s="6" t="s">
        <v>96</v>
      </c>
      <c r="BK248" s="144">
        <f t="shared" si="49"/>
        <v>0</v>
      </c>
      <c r="BL248" s="6" t="s">
        <v>157</v>
      </c>
      <c r="BM248" s="143" t="s">
        <v>541</v>
      </c>
    </row>
    <row r="249" spans="2:65" s="16" customFormat="1" ht="24.15" customHeight="1">
      <c r="B249" s="131"/>
      <c r="C249" s="132" t="s">
        <v>68</v>
      </c>
      <c r="D249" s="132" t="s">
        <v>130</v>
      </c>
      <c r="E249" s="133" t="s">
        <v>542</v>
      </c>
      <c r="F249" s="134" t="s">
        <v>543</v>
      </c>
      <c r="G249" s="135" t="s">
        <v>455</v>
      </c>
      <c r="H249" s="136">
        <v>9</v>
      </c>
      <c r="I249" s="137"/>
      <c r="J249" s="137">
        <f t="shared" si="40"/>
        <v>0</v>
      </c>
      <c r="K249" s="138"/>
      <c r="L249" s="17"/>
      <c r="M249" s="139"/>
      <c r="N249" s="140" t="s">
        <v>34</v>
      </c>
      <c r="O249" s="141">
        <v>0</v>
      </c>
      <c r="P249" s="141">
        <f t="shared" si="41"/>
        <v>0</v>
      </c>
      <c r="Q249" s="141">
        <v>0</v>
      </c>
      <c r="R249" s="141">
        <f t="shared" si="42"/>
        <v>0</v>
      </c>
      <c r="S249" s="141">
        <v>0</v>
      </c>
      <c r="T249" s="142">
        <f t="shared" si="43"/>
        <v>0</v>
      </c>
      <c r="AR249" s="143" t="s">
        <v>157</v>
      </c>
      <c r="AT249" s="143" t="s">
        <v>130</v>
      </c>
      <c r="AU249" s="143" t="s">
        <v>96</v>
      </c>
      <c r="AY249" s="6" t="s">
        <v>128</v>
      </c>
      <c r="BE249" s="144">
        <f t="shared" si="44"/>
        <v>0</v>
      </c>
      <c r="BF249" s="144">
        <f t="shared" si="45"/>
        <v>0</v>
      </c>
      <c r="BG249" s="144">
        <f t="shared" si="46"/>
        <v>0</v>
      </c>
      <c r="BH249" s="144">
        <f t="shared" si="47"/>
        <v>0</v>
      </c>
      <c r="BI249" s="144">
        <f t="shared" si="48"/>
        <v>0</v>
      </c>
      <c r="BJ249" s="6" t="s">
        <v>96</v>
      </c>
      <c r="BK249" s="144">
        <f t="shared" si="49"/>
        <v>0</v>
      </c>
      <c r="BL249" s="6" t="s">
        <v>157</v>
      </c>
      <c r="BM249" s="143" t="s">
        <v>544</v>
      </c>
    </row>
    <row r="250" spans="2:65" s="16" customFormat="1" ht="24.15" customHeight="1">
      <c r="B250" s="131"/>
      <c r="C250" s="132" t="s">
        <v>68</v>
      </c>
      <c r="D250" s="132" t="s">
        <v>130</v>
      </c>
      <c r="E250" s="133" t="s">
        <v>545</v>
      </c>
      <c r="F250" s="134" t="s">
        <v>546</v>
      </c>
      <c r="G250" s="135" t="s">
        <v>455</v>
      </c>
      <c r="H250" s="136">
        <v>2</v>
      </c>
      <c r="I250" s="137"/>
      <c r="J250" s="137">
        <f t="shared" si="40"/>
        <v>0</v>
      </c>
      <c r="K250" s="138"/>
      <c r="L250" s="17"/>
      <c r="M250" s="139"/>
      <c r="N250" s="140" t="s">
        <v>34</v>
      </c>
      <c r="O250" s="141">
        <v>0</v>
      </c>
      <c r="P250" s="141">
        <f t="shared" si="41"/>
        <v>0</v>
      </c>
      <c r="Q250" s="141">
        <v>1.0290000000000001E-2</v>
      </c>
      <c r="R250" s="141">
        <f t="shared" si="42"/>
        <v>2.0580000000000001E-2</v>
      </c>
      <c r="S250" s="141">
        <v>0</v>
      </c>
      <c r="T250" s="142">
        <f t="shared" si="43"/>
        <v>0</v>
      </c>
      <c r="AR250" s="143" t="s">
        <v>157</v>
      </c>
      <c r="AT250" s="143" t="s">
        <v>130</v>
      </c>
      <c r="AU250" s="143" t="s">
        <v>96</v>
      </c>
      <c r="AY250" s="6" t="s">
        <v>128</v>
      </c>
      <c r="BE250" s="144">
        <f t="shared" si="44"/>
        <v>0</v>
      </c>
      <c r="BF250" s="144">
        <f t="shared" si="45"/>
        <v>0</v>
      </c>
      <c r="BG250" s="144">
        <f t="shared" si="46"/>
        <v>0</v>
      </c>
      <c r="BH250" s="144">
        <f t="shared" si="47"/>
        <v>0</v>
      </c>
      <c r="BI250" s="144">
        <f t="shared" si="48"/>
        <v>0</v>
      </c>
      <c r="BJ250" s="6" t="s">
        <v>96</v>
      </c>
      <c r="BK250" s="144">
        <f t="shared" si="49"/>
        <v>0</v>
      </c>
      <c r="BL250" s="6" t="s">
        <v>157</v>
      </c>
      <c r="BM250" s="143" t="s">
        <v>547</v>
      </c>
    </row>
    <row r="251" spans="2:65" s="16" customFormat="1" ht="16.5" customHeight="1">
      <c r="B251" s="131"/>
      <c r="C251" s="132" t="s">
        <v>68</v>
      </c>
      <c r="D251" s="132" t="s">
        <v>130</v>
      </c>
      <c r="E251" s="133" t="s">
        <v>548</v>
      </c>
      <c r="F251" s="134" t="s">
        <v>549</v>
      </c>
      <c r="G251" s="135" t="s">
        <v>455</v>
      </c>
      <c r="H251" s="136">
        <v>1</v>
      </c>
      <c r="I251" s="137"/>
      <c r="J251" s="137">
        <f t="shared" si="40"/>
        <v>0</v>
      </c>
      <c r="K251" s="138"/>
      <c r="L251" s="17"/>
      <c r="M251" s="139"/>
      <c r="N251" s="140" t="s">
        <v>34</v>
      </c>
      <c r="O251" s="141">
        <v>0</v>
      </c>
      <c r="P251" s="141">
        <f t="shared" si="41"/>
        <v>0</v>
      </c>
      <c r="Q251" s="141">
        <v>1.07E-3</v>
      </c>
      <c r="R251" s="141">
        <f t="shared" si="42"/>
        <v>1.07E-3</v>
      </c>
      <c r="S251" s="141">
        <v>0</v>
      </c>
      <c r="T251" s="142">
        <f t="shared" si="43"/>
        <v>0</v>
      </c>
      <c r="AR251" s="143" t="s">
        <v>157</v>
      </c>
      <c r="AT251" s="143" t="s">
        <v>130</v>
      </c>
      <c r="AU251" s="143" t="s">
        <v>96</v>
      </c>
      <c r="AY251" s="6" t="s">
        <v>128</v>
      </c>
      <c r="BE251" s="144">
        <f t="shared" si="44"/>
        <v>0</v>
      </c>
      <c r="BF251" s="144">
        <f t="shared" si="45"/>
        <v>0</v>
      </c>
      <c r="BG251" s="144">
        <f t="shared" si="46"/>
        <v>0</v>
      </c>
      <c r="BH251" s="144">
        <f t="shared" si="47"/>
        <v>0</v>
      </c>
      <c r="BI251" s="144">
        <f t="shared" si="48"/>
        <v>0</v>
      </c>
      <c r="BJ251" s="6" t="s">
        <v>96</v>
      </c>
      <c r="BK251" s="144">
        <f t="shared" si="49"/>
        <v>0</v>
      </c>
      <c r="BL251" s="6" t="s">
        <v>157</v>
      </c>
      <c r="BM251" s="143" t="s">
        <v>550</v>
      </c>
    </row>
    <row r="252" spans="2:65" s="16" customFormat="1" ht="21.75" customHeight="1">
      <c r="B252" s="131"/>
      <c r="C252" s="132" t="s">
        <v>68</v>
      </c>
      <c r="D252" s="132" t="s">
        <v>130</v>
      </c>
      <c r="E252" s="133" t="s">
        <v>551</v>
      </c>
      <c r="F252" s="134" t="s">
        <v>552</v>
      </c>
      <c r="G252" s="135" t="s">
        <v>455</v>
      </c>
      <c r="H252" s="136">
        <v>1</v>
      </c>
      <c r="I252" s="137"/>
      <c r="J252" s="137">
        <f t="shared" si="40"/>
        <v>0</v>
      </c>
      <c r="K252" s="138"/>
      <c r="L252" s="17"/>
      <c r="M252" s="139"/>
      <c r="N252" s="140" t="s">
        <v>34</v>
      </c>
      <c r="O252" s="141">
        <v>0</v>
      </c>
      <c r="P252" s="141">
        <f t="shared" si="41"/>
        <v>0</v>
      </c>
      <c r="Q252" s="141">
        <v>4.2999999999999999E-4</v>
      </c>
      <c r="R252" s="141">
        <f t="shared" si="42"/>
        <v>4.2999999999999999E-4</v>
      </c>
      <c r="S252" s="141">
        <v>0</v>
      </c>
      <c r="T252" s="142">
        <f t="shared" si="43"/>
        <v>0</v>
      </c>
      <c r="AR252" s="143" t="s">
        <v>157</v>
      </c>
      <c r="AT252" s="143" t="s">
        <v>130</v>
      </c>
      <c r="AU252" s="143" t="s">
        <v>96</v>
      </c>
      <c r="AY252" s="6" t="s">
        <v>128</v>
      </c>
      <c r="BE252" s="144">
        <f t="shared" si="44"/>
        <v>0</v>
      </c>
      <c r="BF252" s="144">
        <f t="shared" si="45"/>
        <v>0</v>
      </c>
      <c r="BG252" s="144">
        <f t="shared" si="46"/>
        <v>0</v>
      </c>
      <c r="BH252" s="144">
        <f t="shared" si="47"/>
        <v>0</v>
      </c>
      <c r="BI252" s="144">
        <f t="shared" si="48"/>
        <v>0</v>
      </c>
      <c r="BJ252" s="6" t="s">
        <v>96</v>
      </c>
      <c r="BK252" s="144">
        <f t="shared" si="49"/>
        <v>0</v>
      </c>
      <c r="BL252" s="6" t="s">
        <v>157</v>
      </c>
      <c r="BM252" s="143" t="s">
        <v>553</v>
      </c>
    </row>
    <row r="253" spans="2:65" s="16" customFormat="1" ht="24.15" customHeight="1">
      <c r="B253" s="131"/>
      <c r="C253" s="132" t="s">
        <v>68</v>
      </c>
      <c r="D253" s="132" t="s">
        <v>130</v>
      </c>
      <c r="E253" s="133" t="s">
        <v>554</v>
      </c>
      <c r="F253" s="134" t="s">
        <v>555</v>
      </c>
      <c r="G253" s="135" t="s">
        <v>455</v>
      </c>
      <c r="H253" s="136">
        <v>8</v>
      </c>
      <c r="I253" s="137"/>
      <c r="J253" s="137">
        <f t="shared" si="40"/>
        <v>0</v>
      </c>
      <c r="K253" s="138"/>
      <c r="L253" s="17"/>
      <c r="M253" s="139"/>
      <c r="N253" s="140" t="s">
        <v>34</v>
      </c>
      <c r="O253" s="141">
        <v>0</v>
      </c>
      <c r="P253" s="141">
        <f t="shared" si="41"/>
        <v>0</v>
      </c>
      <c r="Q253" s="141">
        <v>1.319E-2</v>
      </c>
      <c r="R253" s="141">
        <f t="shared" si="42"/>
        <v>0.10552</v>
      </c>
      <c r="S253" s="141">
        <v>0</v>
      </c>
      <c r="T253" s="142">
        <f t="shared" si="43"/>
        <v>0</v>
      </c>
      <c r="AR253" s="143" t="s">
        <v>157</v>
      </c>
      <c r="AT253" s="143" t="s">
        <v>130</v>
      </c>
      <c r="AU253" s="143" t="s">
        <v>96</v>
      </c>
      <c r="AY253" s="6" t="s">
        <v>128</v>
      </c>
      <c r="BE253" s="144">
        <f t="shared" si="44"/>
        <v>0</v>
      </c>
      <c r="BF253" s="144">
        <f t="shared" si="45"/>
        <v>0</v>
      </c>
      <c r="BG253" s="144">
        <f t="shared" si="46"/>
        <v>0</v>
      </c>
      <c r="BH253" s="144">
        <f t="shared" si="47"/>
        <v>0</v>
      </c>
      <c r="BI253" s="144">
        <f t="shared" si="48"/>
        <v>0</v>
      </c>
      <c r="BJ253" s="6" t="s">
        <v>96</v>
      </c>
      <c r="BK253" s="144">
        <f t="shared" si="49"/>
        <v>0</v>
      </c>
      <c r="BL253" s="6" t="s">
        <v>157</v>
      </c>
      <c r="BM253" s="143" t="s">
        <v>556</v>
      </c>
    </row>
    <row r="254" spans="2:65" s="16" customFormat="1" ht="16.5" customHeight="1">
      <c r="B254" s="131"/>
      <c r="C254" s="132" t="s">
        <v>68</v>
      </c>
      <c r="D254" s="132" t="s">
        <v>130</v>
      </c>
      <c r="E254" s="133" t="s">
        <v>557</v>
      </c>
      <c r="F254" s="134" t="s">
        <v>558</v>
      </c>
      <c r="G254" s="135" t="s">
        <v>455</v>
      </c>
      <c r="H254" s="136">
        <v>1</v>
      </c>
      <c r="I254" s="137"/>
      <c r="J254" s="137">
        <f t="shared" si="40"/>
        <v>0</v>
      </c>
      <c r="K254" s="138"/>
      <c r="L254" s="17"/>
      <c r="M254" s="139"/>
      <c r="N254" s="140" t="s">
        <v>34</v>
      </c>
      <c r="O254" s="141">
        <v>0</v>
      </c>
      <c r="P254" s="141">
        <f t="shared" si="41"/>
        <v>0</v>
      </c>
      <c r="Q254" s="141">
        <v>1.1E-4</v>
      </c>
      <c r="R254" s="141">
        <f t="shared" si="42"/>
        <v>1.1E-4</v>
      </c>
      <c r="S254" s="141">
        <v>0</v>
      </c>
      <c r="T254" s="142">
        <f t="shared" si="43"/>
        <v>0</v>
      </c>
      <c r="AR254" s="143" t="s">
        <v>157</v>
      </c>
      <c r="AT254" s="143" t="s">
        <v>130</v>
      </c>
      <c r="AU254" s="143" t="s">
        <v>96</v>
      </c>
      <c r="AY254" s="6" t="s">
        <v>128</v>
      </c>
      <c r="BE254" s="144">
        <f t="shared" si="44"/>
        <v>0</v>
      </c>
      <c r="BF254" s="144">
        <f t="shared" si="45"/>
        <v>0</v>
      </c>
      <c r="BG254" s="144">
        <f t="shared" si="46"/>
        <v>0</v>
      </c>
      <c r="BH254" s="144">
        <f t="shared" si="47"/>
        <v>0</v>
      </c>
      <c r="BI254" s="144">
        <f t="shared" si="48"/>
        <v>0</v>
      </c>
      <c r="BJ254" s="6" t="s">
        <v>96</v>
      </c>
      <c r="BK254" s="144">
        <f t="shared" si="49"/>
        <v>0</v>
      </c>
      <c r="BL254" s="6" t="s">
        <v>157</v>
      </c>
      <c r="BM254" s="143" t="s">
        <v>559</v>
      </c>
    </row>
    <row r="255" spans="2:65" s="16" customFormat="1" ht="16.5" customHeight="1">
      <c r="B255" s="131"/>
      <c r="C255" s="149" t="s">
        <v>68</v>
      </c>
      <c r="D255" s="149" t="s">
        <v>257</v>
      </c>
      <c r="E255" s="150" t="s">
        <v>560</v>
      </c>
      <c r="F255" s="151" t="s">
        <v>561</v>
      </c>
      <c r="G255" s="152" t="s">
        <v>267</v>
      </c>
      <c r="H255" s="153">
        <v>1</v>
      </c>
      <c r="I255" s="154"/>
      <c r="J255" s="154">
        <f t="shared" si="40"/>
        <v>0</v>
      </c>
      <c r="K255" s="155"/>
      <c r="L255" s="156"/>
      <c r="M255" s="157"/>
      <c r="N255" s="158" t="s">
        <v>34</v>
      </c>
      <c r="O255" s="141">
        <v>0</v>
      </c>
      <c r="P255" s="141">
        <f t="shared" si="41"/>
        <v>0</v>
      </c>
      <c r="Q255" s="141">
        <v>0</v>
      </c>
      <c r="R255" s="141">
        <f t="shared" si="42"/>
        <v>0</v>
      </c>
      <c r="S255" s="141">
        <v>0</v>
      </c>
      <c r="T255" s="142">
        <f t="shared" si="43"/>
        <v>0</v>
      </c>
      <c r="AR255" s="143" t="s">
        <v>183</v>
      </c>
      <c r="AT255" s="143" t="s">
        <v>257</v>
      </c>
      <c r="AU255" s="143" t="s">
        <v>96</v>
      </c>
      <c r="AY255" s="6" t="s">
        <v>128</v>
      </c>
      <c r="BE255" s="144">
        <f t="shared" si="44"/>
        <v>0</v>
      </c>
      <c r="BF255" s="144">
        <f t="shared" si="45"/>
        <v>0</v>
      </c>
      <c r="BG255" s="144">
        <f t="shared" si="46"/>
        <v>0</v>
      </c>
      <c r="BH255" s="144">
        <f t="shared" si="47"/>
        <v>0</v>
      </c>
      <c r="BI255" s="144">
        <f t="shared" si="48"/>
        <v>0</v>
      </c>
      <c r="BJ255" s="6" t="s">
        <v>96</v>
      </c>
      <c r="BK255" s="144">
        <f t="shared" si="49"/>
        <v>0</v>
      </c>
      <c r="BL255" s="6" t="s">
        <v>157</v>
      </c>
      <c r="BM255" s="143" t="s">
        <v>562</v>
      </c>
    </row>
    <row r="256" spans="2:65" s="16" customFormat="1" ht="24.15" customHeight="1">
      <c r="B256" s="131"/>
      <c r="C256" s="132" t="s">
        <v>68</v>
      </c>
      <c r="D256" s="132" t="s">
        <v>130</v>
      </c>
      <c r="E256" s="133" t="s">
        <v>563</v>
      </c>
      <c r="F256" s="134" t="s">
        <v>564</v>
      </c>
      <c r="G256" s="135" t="s">
        <v>455</v>
      </c>
      <c r="H256" s="136">
        <v>2</v>
      </c>
      <c r="I256" s="137"/>
      <c r="J256" s="137">
        <f t="shared" si="40"/>
        <v>0</v>
      </c>
      <c r="K256" s="138"/>
      <c r="L256" s="17"/>
      <c r="M256" s="139"/>
      <c r="N256" s="140" t="s">
        <v>34</v>
      </c>
      <c r="O256" s="141">
        <v>0</v>
      </c>
      <c r="P256" s="141">
        <f t="shared" si="41"/>
        <v>0</v>
      </c>
      <c r="Q256" s="141">
        <v>2.6199999999999999E-3</v>
      </c>
      <c r="R256" s="141">
        <f t="shared" si="42"/>
        <v>5.2399999999999999E-3</v>
      </c>
      <c r="S256" s="141">
        <v>0</v>
      </c>
      <c r="T256" s="142">
        <f t="shared" si="43"/>
        <v>0</v>
      </c>
      <c r="AR256" s="143" t="s">
        <v>157</v>
      </c>
      <c r="AT256" s="143" t="s">
        <v>130</v>
      </c>
      <c r="AU256" s="143" t="s">
        <v>96</v>
      </c>
      <c r="AY256" s="6" t="s">
        <v>128</v>
      </c>
      <c r="BE256" s="144">
        <f t="shared" si="44"/>
        <v>0</v>
      </c>
      <c r="BF256" s="144">
        <f t="shared" si="45"/>
        <v>0</v>
      </c>
      <c r="BG256" s="144">
        <f t="shared" si="46"/>
        <v>0</v>
      </c>
      <c r="BH256" s="144">
        <f t="shared" si="47"/>
        <v>0</v>
      </c>
      <c r="BI256" s="144">
        <f t="shared" si="48"/>
        <v>0</v>
      </c>
      <c r="BJ256" s="6" t="s">
        <v>96</v>
      </c>
      <c r="BK256" s="144">
        <f t="shared" si="49"/>
        <v>0</v>
      </c>
      <c r="BL256" s="6" t="s">
        <v>157</v>
      </c>
      <c r="BM256" s="143" t="s">
        <v>565</v>
      </c>
    </row>
    <row r="257" spans="2:65" s="16" customFormat="1" ht="16.5" customHeight="1">
      <c r="B257" s="131"/>
      <c r="C257" s="149" t="s">
        <v>68</v>
      </c>
      <c r="D257" s="149" t="s">
        <v>257</v>
      </c>
      <c r="E257" s="150" t="s">
        <v>566</v>
      </c>
      <c r="F257" s="151" t="s">
        <v>567</v>
      </c>
      <c r="G257" s="152" t="s">
        <v>267</v>
      </c>
      <c r="H257" s="153">
        <v>1</v>
      </c>
      <c r="I257" s="154"/>
      <c r="J257" s="154">
        <f t="shared" si="40"/>
        <v>0</v>
      </c>
      <c r="K257" s="155"/>
      <c r="L257" s="156"/>
      <c r="M257" s="157"/>
      <c r="N257" s="158" t="s">
        <v>34</v>
      </c>
      <c r="O257" s="141">
        <v>0</v>
      </c>
      <c r="P257" s="141">
        <f t="shared" si="41"/>
        <v>0</v>
      </c>
      <c r="Q257" s="141">
        <v>1.4E-2</v>
      </c>
      <c r="R257" s="141">
        <f t="shared" si="42"/>
        <v>1.4E-2</v>
      </c>
      <c r="S257" s="141">
        <v>0</v>
      </c>
      <c r="T257" s="142">
        <f t="shared" si="43"/>
        <v>0</v>
      </c>
      <c r="AR257" s="143" t="s">
        <v>183</v>
      </c>
      <c r="AT257" s="143" t="s">
        <v>257</v>
      </c>
      <c r="AU257" s="143" t="s">
        <v>96</v>
      </c>
      <c r="AY257" s="6" t="s">
        <v>128</v>
      </c>
      <c r="BE257" s="144">
        <f t="shared" si="44"/>
        <v>0</v>
      </c>
      <c r="BF257" s="144">
        <f t="shared" si="45"/>
        <v>0</v>
      </c>
      <c r="BG257" s="144">
        <f t="shared" si="46"/>
        <v>0</v>
      </c>
      <c r="BH257" s="144">
        <f t="shared" si="47"/>
        <v>0</v>
      </c>
      <c r="BI257" s="144">
        <f t="shared" si="48"/>
        <v>0</v>
      </c>
      <c r="BJ257" s="6" t="s">
        <v>96</v>
      </c>
      <c r="BK257" s="144">
        <f t="shared" si="49"/>
        <v>0</v>
      </c>
      <c r="BL257" s="6" t="s">
        <v>157</v>
      </c>
      <c r="BM257" s="143" t="s">
        <v>568</v>
      </c>
    </row>
    <row r="258" spans="2:65" s="16" customFormat="1" ht="16.5" customHeight="1">
      <c r="B258" s="131"/>
      <c r="C258" s="149" t="s">
        <v>68</v>
      </c>
      <c r="D258" s="149" t="s">
        <v>257</v>
      </c>
      <c r="E258" s="150" t="s">
        <v>569</v>
      </c>
      <c r="F258" s="151" t="s">
        <v>570</v>
      </c>
      <c r="G258" s="152" t="s">
        <v>267</v>
      </c>
      <c r="H258" s="153">
        <v>1</v>
      </c>
      <c r="I258" s="154"/>
      <c r="J258" s="154">
        <f t="shared" si="40"/>
        <v>0</v>
      </c>
      <c r="K258" s="155"/>
      <c r="L258" s="156"/>
      <c r="M258" s="157"/>
      <c r="N258" s="158" t="s">
        <v>34</v>
      </c>
      <c r="O258" s="141">
        <v>0</v>
      </c>
      <c r="P258" s="141">
        <f t="shared" si="41"/>
        <v>0</v>
      </c>
      <c r="Q258" s="141">
        <v>0</v>
      </c>
      <c r="R258" s="141">
        <f t="shared" si="42"/>
        <v>0</v>
      </c>
      <c r="S258" s="141">
        <v>0</v>
      </c>
      <c r="T258" s="142">
        <f t="shared" si="43"/>
        <v>0</v>
      </c>
      <c r="AR258" s="143" t="s">
        <v>183</v>
      </c>
      <c r="AT258" s="143" t="s">
        <v>257</v>
      </c>
      <c r="AU258" s="143" t="s">
        <v>96</v>
      </c>
      <c r="AY258" s="6" t="s">
        <v>128</v>
      </c>
      <c r="BE258" s="144">
        <f t="shared" si="44"/>
        <v>0</v>
      </c>
      <c r="BF258" s="144">
        <f t="shared" si="45"/>
        <v>0</v>
      </c>
      <c r="BG258" s="144">
        <f t="shared" si="46"/>
        <v>0</v>
      </c>
      <c r="BH258" s="144">
        <f t="shared" si="47"/>
        <v>0</v>
      </c>
      <c r="BI258" s="144">
        <f t="shared" si="48"/>
        <v>0</v>
      </c>
      <c r="BJ258" s="6" t="s">
        <v>96</v>
      </c>
      <c r="BK258" s="144">
        <f t="shared" si="49"/>
        <v>0</v>
      </c>
      <c r="BL258" s="6" t="s">
        <v>157</v>
      </c>
      <c r="BM258" s="143" t="s">
        <v>571</v>
      </c>
    </row>
    <row r="259" spans="2:65" s="16" customFormat="1" ht="16.5" customHeight="1">
      <c r="B259" s="131"/>
      <c r="C259" s="149" t="s">
        <v>68</v>
      </c>
      <c r="D259" s="149" t="s">
        <v>257</v>
      </c>
      <c r="E259" s="150" t="s">
        <v>572</v>
      </c>
      <c r="F259" s="151" t="s">
        <v>573</v>
      </c>
      <c r="G259" s="152" t="s">
        <v>267</v>
      </c>
      <c r="H259" s="153">
        <v>1</v>
      </c>
      <c r="I259" s="154"/>
      <c r="J259" s="154">
        <f t="shared" si="40"/>
        <v>0</v>
      </c>
      <c r="K259" s="155"/>
      <c r="L259" s="156"/>
      <c r="M259" s="157"/>
      <c r="N259" s="158" t="s">
        <v>34</v>
      </c>
      <c r="O259" s="141">
        <v>0</v>
      </c>
      <c r="P259" s="141">
        <f t="shared" si="41"/>
        <v>0</v>
      </c>
      <c r="Q259" s="141">
        <v>0</v>
      </c>
      <c r="R259" s="141">
        <f t="shared" si="42"/>
        <v>0</v>
      </c>
      <c r="S259" s="141">
        <v>0</v>
      </c>
      <c r="T259" s="142">
        <f t="shared" si="43"/>
        <v>0</v>
      </c>
      <c r="AR259" s="143" t="s">
        <v>183</v>
      </c>
      <c r="AT259" s="143" t="s">
        <v>257</v>
      </c>
      <c r="AU259" s="143" t="s">
        <v>96</v>
      </c>
      <c r="AY259" s="6" t="s">
        <v>128</v>
      </c>
      <c r="BE259" s="144">
        <f t="shared" si="44"/>
        <v>0</v>
      </c>
      <c r="BF259" s="144">
        <f t="shared" si="45"/>
        <v>0</v>
      </c>
      <c r="BG259" s="144">
        <f t="shared" si="46"/>
        <v>0</v>
      </c>
      <c r="BH259" s="144">
        <f t="shared" si="47"/>
        <v>0</v>
      </c>
      <c r="BI259" s="144">
        <f t="shared" si="48"/>
        <v>0</v>
      </c>
      <c r="BJ259" s="6" t="s">
        <v>96</v>
      </c>
      <c r="BK259" s="144">
        <f t="shared" si="49"/>
        <v>0</v>
      </c>
      <c r="BL259" s="6" t="s">
        <v>157</v>
      </c>
      <c r="BM259" s="143" t="s">
        <v>574</v>
      </c>
    </row>
    <row r="260" spans="2:65" s="16" customFormat="1" ht="16.5" customHeight="1">
      <c r="B260" s="131"/>
      <c r="C260" s="132" t="s">
        <v>68</v>
      </c>
      <c r="D260" s="132" t="s">
        <v>130</v>
      </c>
      <c r="E260" s="133" t="s">
        <v>575</v>
      </c>
      <c r="F260" s="134" t="s">
        <v>576</v>
      </c>
      <c r="G260" s="135" t="s">
        <v>455</v>
      </c>
      <c r="H260" s="136">
        <v>20</v>
      </c>
      <c r="I260" s="137"/>
      <c r="J260" s="137">
        <f t="shared" si="40"/>
        <v>0</v>
      </c>
      <c r="K260" s="138"/>
      <c r="L260" s="17"/>
      <c r="M260" s="139"/>
      <c r="N260" s="140" t="s">
        <v>34</v>
      </c>
      <c r="O260" s="141">
        <v>0</v>
      </c>
      <c r="P260" s="141">
        <f t="shared" si="41"/>
        <v>0</v>
      </c>
      <c r="Q260" s="141">
        <v>2.9999999999999997E-4</v>
      </c>
      <c r="R260" s="141">
        <f t="shared" si="42"/>
        <v>5.9999999999999993E-3</v>
      </c>
      <c r="S260" s="141">
        <v>0</v>
      </c>
      <c r="T260" s="142">
        <f t="shared" si="43"/>
        <v>0</v>
      </c>
      <c r="AR260" s="143" t="s">
        <v>157</v>
      </c>
      <c r="AT260" s="143" t="s">
        <v>130</v>
      </c>
      <c r="AU260" s="143" t="s">
        <v>96</v>
      </c>
      <c r="AY260" s="6" t="s">
        <v>128</v>
      </c>
      <c r="BE260" s="144">
        <f t="shared" si="44"/>
        <v>0</v>
      </c>
      <c r="BF260" s="144">
        <f t="shared" si="45"/>
        <v>0</v>
      </c>
      <c r="BG260" s="144">
        <f t="shared" si="46"/>
        <v>0</v>
      </c>
      <c r="BH260" s="144">
        <f t="shared" si="47"/>
        <v>0</v>
      </c>
      <c r="BI260" s="144">
        <f t="shared" si="48"/>
        <v>0</v>
      </c>
      <c r="BJ260" s="6" t="s">
        <v>96</v>
      </c>
      <c r="BK260" s="144">
        <f t="shared" si="49"/>
        <v>0</v>
      </c>
      <c r="BL260" s="6" t="s">
        <v>157</v>
      </c>
      <c r="BM260" s="143" t="s">
        <v>577</v>
      </c>
    </row>
    <row r="261" spans="2:65" s="16" customFormat="1" ht="24.15" customHeight="1">
      <c r="B261" s="131"/>
      <c r="C261" s="132" t="s">
        <v>68</v>
      </c>
      <c r="D261" s="132" t="s">
        <v>130</v>
      </c>
      <c r="E261" s="133" t="s">
        <v>578</v>
      </c>
      <c r="F261" s="134" t="s">
        <v>579</v>
      </c>
      <c r="G261" s="135" t="s">
        <v>455</v>
      </c>
      <c r="H261" s="136">
        <v>1</v>
      </c>
      <c r="I261" s="137"/>
      <c r="J261" s="137">
        <f t="shared" si="40"/>
        <v>0</v>
      </c>
      <c r="K261" s="138"/>
      <c r="L261" s="17"/>
      <c r="M261" s="139"/>
      <c r="N261" s="140" t="s">
        <v>34</v>
      </c>
      <c r="O261" s="141">
        <v>0</v>
      </c>
      <c r="P261" s="141">
        <f t="shared" si="41"/>
        <v>0</v>
      </c>
      <c r="Q261" s="141">
        <v>1.1199999999999999E-3</v>
      </c>
      <c r="R261" s="141">
        <f t="shared" si="42"/>
        <v>1.1199999999999999E-3</v>
      </c>
      <c r="S261" s="141">
        <v>0</v>
      </c>
      <c r="T261" s="142">
        <f t="shared" si="43"/>
        <v>0</v>
      </c>
      <c r="AR261" s="143" t="s">
        <v>157</v>
      </c>
      <c r="AT261" s="143" t="s">
        <v>130</v>
      </c>
      <c r="AU261" s="143" t="s">
        <v>96</v>
      </c>
      <c r="AY261" s="6" t="s">
        <v>128</v>
      </c>
      <c r="BE261" s="144">
        <f t="shared" si="44"/>
        <v>0</v>
      </c>
      <c r="BF261" s="144">
        <f t="shared" si="45"/>
        <v>0</v>
      </c>
      <c r="BG261" s="144">
        <f t="shared" si="46"/>
        <v>0</v>
      </c>
      <c r="BH261" s="144">
        <f t="shared" si="47"/>
        <v>0</v>
      </c>
      <c r="BI261" s="144">
        <f t="shared" si="48"/>
        <v>0</v>
      </c>
      <c r="BJ261" s="6" t="s">
        <v>96</v>
      </c>
      <c r="BK261" s="144">
        <f t="shared" si="49"/>
        <v>0</v>
      </c>
      <c r="BL261" s="6" t="s">
        <v>157</v>
      </c>
      <c r="BM261" s="143" t="s">
        <v>580</v>
      </c>
    </row>
    <row r="262" spans="2:65" s="16" customFormat="1" ht="24.15" customHeight="1">
      <c r="B262" s="131"/>
      <c r="C262" s="132" t="s">
        <v>68</v>
      </c>
      <c r="D262" s="132" t="s">
        <v>130</v>
      </c>
      <c r="E262" s="133" t="s">
        <v>581</v>
      </c>
      <c r="F262" s="134" t="s">
        <v>582</v>
      </c>
      <c r="G262" s="135" t="s">
        <v>455</v>
      </c>
      <c r="H262" s="136">
        <v>1</v>
      </c>
      <c r="I262" s="137"/>
      <c r="J262" s="137">
        <f t="shared" si="40"/>
        <v>0</v>
      </c>
      <c r="K262" s="138"/>
      <c r="L262" s="17"/>
      <c r="M262" s="139"/>
      <c r="N262" s="140" t="s">
        <v>34</v>
      </c>
      <c r="O262" s="141">
        <v>0</v>
      </c>
      <c r="P262" s="141">
        <f t="shared" si="41"/>
        <v>0</v>
      </c>
      <c r="Q262" s="141">
        <v>1.7099999999999999E-3</v>
      </c>
      <c r="R262" s="141">
        <f t="shared" si="42"/>
        <v>1.7099999999999999E-3</v>
      </c>
      <c r="S262" s="141">
        <v>0</v>
      </c>
      <c r="T262" s="142">
        <f t="shared" si="43"/>
        <v>0</v>
      </c>
      <c r="AR262" s="143" t="s">
        <v>157</v>
      </c>
      <c r="AT262" s="143" t="s">
        <v>130</v>
      </c>
      <c r="AU262" s="143" t="s">
        <v>96</v>
      </c>
      <c r="AY262" s="6" t="s">
        <v>128</v>
      </c>
      <c r="BE262" s="144">
        <f t="shared" si="44"/>
        <v>0</v>
      </c>
      <c r="BF262" s="144">
        <f t="shared" si="45"/>
        <v>0</v>
      </c>
      <c r="BG262" s="144">
        <f t="shared" si="46"/>
        <v>0</v>
      </c>
      <c r="BH262" s="144">
        <f t="shared" si="47"/>
        <v>0</v>
      </c>
      <c r="BI262" s="144">
        <f t="shared" si="48"/>
        <v>0</v>
      </c>
      <c r="BJ262" s="6" t="s">
        <v>96</v>
      </c>
      <c r="BK262" s="144">
        <f t="shared" si="49"/>
        <v>0</v>
      </c>
      <c r="BL262" s="6" t="s">
        <v>157</v>
      </c>
      <c r="BM262" s="143" t="s">
        <v>583</v>
      </c>
    </row>
    <row r="263" spans="2:65" s="16" customFormat="1" ht="24.15" customHeight="1">
      <c r="B263" s="131"/>
      <c r="C263" s="132" t="s">
        <v>68</v>
      </c>
      <c r="D263" s="132" t="s">
        <v>130</v>
      </c>
      <c r="E263" s="133" t="s">
        <v>584</v>
      </c>
      <c r="F263" s="134" t="s">
        <v>585</v>
      </c>
      <c r="G263" s="135" t="s">
        <v>455</v>
      </c>
      <c r="H263" s="136">
        <v>10</v>
      </c>
      <c r="I263" s="137"/>
      <c r="J263" s="137">
        <f t="shared" si="40"/>
        <v>0</v>
      </c>
      <c r="K263" s="138"/>
      <c r="L263" s="17"/>
      <c r="M263" s="139"/>
      <c r="N263" s="140" t="s">
        <v>34</v>
      </c>
      <c r="O263" s="141">
        <v>0</v>
      </c>
      <c r="P263" s="141">
        <f t="shared" si="41"/>
        <v>0</v>
      </c>
      <c r="Q263" s="141">
        <v>1.0399999999999999E-3</v>
      </c>
      <c r="R263" s="141">
        <f t="shared" si="42"/>
        <v>1.04E-2</v>
      </c>
      <c r="S263" s="141">
        <v>0</v>
      </c>
      <c r="T263" s="142">
        <f t="shared" si="43"/>
        <v>0</v>
      </c>
      <c r="AR263" s="143" t="s">
        <v>157</v>
      </c>
      <c r="AT263" s="143" t="s">
        <v>130</v>
      </c>
      <c r="AU263" s="143" t="s">
        <v>96</v>
      </c>
      <c r="AY263" s="6" t="s">
        <v>128</v>
      </c>
      <c r="BE263" s="144">
        <f t="shared" si="44"/>
        <v>0</v>
      </c>
      <c r="BF263" s="144">
        <f t="shared" si="45"/>
        <v>0</v>
      </c>
      <c r="BG263" s="144">
        <f t="shared" si="46"/>
        <v>0</v>
      </c>
      <c r="BH263" s="144">
        <f t="shared" si="47"/>
        <v>0</v>
      </c>
      <c r="BI263" s="144">
        <f t="shared" si="48"/>
        <v>0</v>
      </c>
      <c r="BJ263" s="6" t="s">
        <v>96</v>
      </c>
      <c r="BK263" s="144">
        <f t="shared" si="49"/>
        <v>0</v>
      </c>
      <c r="BL263" s="6" t="s">
        <v>157</v>
      </c>
      <c r="BM263" s="143" t="s">
        <v>586</v>
      </c>
    </row>
    <row r="264" spans="2:65" s="16" customFormat="1" ht="21.75" customHeight="1">
      <c r="B264" s="131"/>
      <c r="C264" s="132" t="s">
        <v>68</v>
      </c>
      <c r="D264" s="132" t="s">
        <v>130</v>
      </c>
      <c r="E264" s="133" t="s">
        <v>587</v>
      </c>
      <c r="F264" s="134" t="s">
        <v>588</v>
      </c>
      <c r="G264" s="135" t="s">
        <v>455</v>
      </c>
      <c r="H264" s="136">
        <v>2</v>
      </c>
      <c r="I264" s="137"/>
      <c r="J264" s="137">
        <f t="shared" si="40"/>
        <v>0</v>
      </c>
      <c r="K264" s="138"/>
      <c r="L264" s="17"/>
      <c r="M264" s="139"/>
      <c r="N264" s="140" t="s">
        <v>34</v>
      </c>
      <c r="O264" s="141">
        <v>0</v>
      </c>
      <c r="P264" s="141">
        <f t="shared" si="41"/>
        <v>0</v>
      </c>
      <c r="Q264" s="141">
        <v>3.1199999999999999E-3</v>
      </c>
      <c r="R264" s="141">
        <f t="shared" si="42"/>
        <v>6.2399999999999999E-3</v>
      </c>
      <c r="S264" s="141">
        <v>0</v>
      </c>
      <c r="T264" s="142">
        <f t="shared" si="43"/>
        <v>0</v>
      </c>
      <c r="AR264" s="143" t="s">
        <v>157</v>
      </c>
      <c r="AT264" s="143" t="s">
        <v>130</v>
      </c>
      <c r="AU264" s="143" t="s">
        <v>96</v>
      </c>
      <c r="AY264" s="6" t="s">
        <v>128</v>
      </c>
      <c r="BE264" s="144">
        <f t="shared" si="44"/>
        <v>0</v>
      </c>
      <c r="BF264" s="144">
        <f t="shared" si="45"/>
        <v>0</v>
      </c>
      <c r="BG264" s="144">
        <f t="shared" si="46"/>
        <v>0</v>
      </c>
      <c r="BH264" s="144">
        <f t="shared" si="47"/>
        <v>0</v>
      </c>
      <c r="BI264" s="144">
        <f t="shared" si="48"/>
        <v>0</v>
      </c>
      <c r="BJ264" s="6" t="s">
        <v>96</v>
      </c>
      <c r="BK264" s="144">
        <f t="shared" si="49"/>
        <v>0</v>
      </c>
      <c r="BL264" s="6" t="s">
        <v>157</v>
      </c>
      <c r="BM264" s="143" t="s">
        <v>589</v>
      </c>
    </row>
    <row r="265" spans="2:65" s="16" customFormat="1" ht="24.15" customHeight="1">
      <c r="B265" s="131"/>
      <c r="C265" s="149" t="s">
        <v>68</v>
      </c>
      <c r="D265" s="149" t="s">
        <v>257</v>
      </c>
      <c r="E265" s="150" t="s">
        <v>590</v>
      </c>
      <c r="F265" s="151" t="s">
        <v>591</v>
      </c>
      <c r="G265" s="152" t="s">
        <v>267</v>
      </c>
      <c r="H265" s="153">
        <v>3</v>
      </c>
      <c r="I265" s="154"/>
      <c r="J265" s="154">
        <f t="shared" si="40"/>
        <v>0</v>
      </c>
      <c r="K265" s="155"/>
      <c r="L265" s="156"/>
      <c r="M265" s="157"/>
      <c r="N265" s="158" t="s">
        <v>34</v>
      </c>
      <c r="O265" s="141">
        <v>0</v>
      </c>
      <c r="P265" s="141">
        <f t="shared" si="41"/>
        <v>0</v>
      </c>
      <c r="Q265" s="141">
        <v>0</v>
      </c>
      <c r="R265" s="141">
        <f t="shared" si="42"/>
        <v>0</v>
      </c>
      <c r="S265" s="141">
        <v>0</v>
      </c>
      <c r="T265" s="142">
        <f t="shared" si="43"/>
        <v>0</v>
      </c>
      <c r="AR265" s="143" t="s">
        <v>183</v>
      </c>
      <c r="AT265" s="143" t="s">
        <v>257</v>
      </c>
      <c r="AU265" s="143" t="s">
        <v>96</v>
      </c>
      <c r="AY265" s="6" t="s">
        <v>128</v>
      </c>
      <c r="BE265" s="144">
        <f t="shared" si="44"/>
        <v>0</v>
      </c>
      <c r="BF265" s="144">
        <f t="shared" si="45"/>
        <v>0</v>
      </c>
      <c r="BG265" s="144">
        <f t="shared" si="46"/>
        <v>0</v>
      </c>
      <c r="BH265" s="144">
        <f t="shared" si="47"/>
        <v>0</v>
      </c>
      <c r="BI265" s="144">
        <f t="shared" si="48"/>
        <v>0</v>
      </c>
      <c r="BJ265" s="6" t="s">
        <v>96</v>
      </c>
      <c r="BK265" s="144">
        <f t="shared" si="49"/>
        <v>0</v>
      </c>
      <c r="BL265" s="6" t="s">
        <v>157</v>
      </c>
      <c r="BM265" s="143" t="s">
        <v>592</v>
      </c>
    </row>
    <row r="266" spans="2:65" s="16" customFormat="1" ht="16.5" customHeight="1">
      <c r="B266" s="131"/>
      <c r="C266" s="132" t="s">
        <v>68</v>
      </c>
      <c r="D266" s="132" t="s">
        <v>130</v>
      </c>
      <c r="E266" s="133" t="s">
        <v>593</v>
      </c>
      <c r="F266" s="134" t="s">
        <v>594</v>
      </c>
      <c r="G266" s="135" t="s">
        <v>267</v>
      </c>
      <c r="H266" s="136">
        <v>2</v>
      </c>
      <c r="I266" s="137"/>
      <c r="J266" s="137">
        <f t="shared" si="40"/>
        <v>0</v>
      </c>
      <c r="K266" s="138"/>
      <c r="L266" s="17"/>
      <c r="M266" s="139"/>
      <c r="N266" s="140" t="s">
        <v>34</v>
      </c>
      <c r="O266" s="141">
        <v>0</v>
      </c>
      <c r="P266" s="141">
        <f t="shared" si="41"/>
        <v>0</v>
      </c>
      <c r="Q266" s="141">
        <v>2.0000000000000002E-5</v>
      </c>
      <c r="R266" s="141">
        <f t="shared" si="42"/>
        <v>4.0000000000000003E-5</v>
      </c>
      <c r="S266" s="141">
        <v>0</v>
      </c>
      <c r="T266" s="142">
        <f t="shared" si="43"/>
        <v>0</v>
      </c>
      <c r="AR266" s="143" t="s">
        <v>157</v>
      </c>
      <c r="AT266" s="143" t="s">
        <v>130</v>
      </c>
      <c r="AU266" s="143" t="s">
        <v>96</v>
      </c>
      <c r="AY266" s="6" t="s">
        <v>128</v>
      </c>
      <c r="BE266" s="144">
        <f t="shared" si="44"/>
        <v>0</v>
      </c>
      <c r="BF266" s="144">
        <f t="shared" si="45"/>
        <v>0</v>
      </c>
      <c r="BG266" s="144">
        <f t="shared" si="46"/>
        <v>0</v>
      </c>
      <c r="BH266" s="144">
        <f t="shared" si="47"/>
        <v>0</v>
      </c>
      <c r="BI266" s="144">
        <f t="shared" si="48"/>
        <v>0</v>
      </c>
      <c r="BJ266" s="6" t="s">
        <v>96</v>
      </c>
      <c r="BK266" s="144">
        <f t="shared" si="49"/>
        <v>0</v>
      </c>
      <c r="BL266" s="6" t="s">
        <v>157</v>
      </c>
      <c r="BM266" s="143" t="s">
        <v>595</v>
      </c>
    </row>
    <row r="267" spans="2:65" s="16" customFormat="1" ht="16.5" customHeight="1">
      <c r="B267" s="131"/>
      <c r="C267" s="149" t="s">
        <v>68</v>
      </c>
      <c r="D267" s="149" t="s">
        <v>257</v>
      </c>
      <c r="E267" s="150" t="s">
        <v>596</v>
      </c>
      <c r="F267" s="151" t="s">
        <v>597</v>
      </c>
      <c r="G267" s="152" t="s">
        <v>267</v>
      </c>
      <c r="H267" s="153">
        <v>2</v>
      </c>
      <c r="I267" s="154"/>
      <c r="J267" s="154">
        <f t="shared" si="40"/>
        <v>0</v>
      </c>
      <c r="K267" s="155"/>
      <c r="L267" s="156"/>
      <c r="M267" s="157"/>
      <c r="N267" s="158" t="s">
        <v>34</v>
      </c>
      <c r="O267" s="141">
        <v>0</v>
      </c>
      <c r="P267" s="141">
        <f t="shared" si="41"/>
        <v>0</v>
      </c>
      <c r="Q267" s="141">
        <v>2.9999999999999997E-4</v>
      </c>
      <c r="R267" s="141">
        <f t="shared" si="42"/>
        <v>5.9999999999999995E-4</v>
      </c>
      <c r="S267" s="141">
        <v>0</v>
      </c>
      <c r="T267" s="142">
        <f t="shared" si="43"/>
        <v>0</v>
      </c>
      <c r="AR267" s="143" t="s">
        <v>183</v>
      </c>
      <c r="AT267" s="143" t="s">
        <v>257</v>
      </c>
      <c r="AU267" s="143" t="s">
        <v>96</v>
      </c>
      <c r="AY267" s="6" t="s">
        <v>128</v>
      </c>
      <c r="BE267" s="144">
        <f t="shared" si="44"/>
        <v>0</v>
      </c>
      <c r="BF267" s="144">
        <f t="shared" si="45"/>
        <v>0</v>
      </c>
      <c r="BG267" s="144">
        <f t="shared" si="46"/>
        <v>0</v>
      </c>
      <c r="BH267" s="144">
        <f t="shared" si="47"/>
        <v>0</v>
      </c>
      <c r="BI267" s="144">
        <f t="shared" si="48"/>
        <v>0</v>
      </c>
      <c r="BJ267" s="6" t="s">
        <v>96</v>
      </c>
      <c r="BK267" s="144">
        <f t="shared" si="49"/>
        <v>0</v>
      </c>
      <c r="BL267" s="6" t="s">
        <v>157</v>
      </c>
      <c r="BM267" s="143" t="s">
        <v>598</v>
      </c>
    </row>
    <row r="268" spans="2:65" s="16" customFormat="1" ht="16.5" customHeight="1">
      <c r="B268" s="131"/>
      <c r="C268" s="149" t="s">
        <v>68</v>
      </c>
      <c r="D268" s="149" t="s">
        <v>257</v>
      </c>
      <c r="E268" s="150" t="s">
        <v>599</v>
      </c>
      <c r="F268" s="151" t="s">
        <v>600</v>
      </c>
      <c r="G268" s="152" t="s">
        <v>267</v>
      </c>
      <c r="H268" s="153">
        <v>2</v>
      </c>
      <c r="I268" s="154"/>
      <c r="J268" s="154">
        <f t="shared" si="40"/>
        <v>0</v>
      </c>
      <c r="K268" s="155"/>
      <c r="L268" s="156"/>
      <c r="M268" s="157"/>
      <c r="N268" s="158" t="s">
        <v>34</v>
      </c>
      <c r="O268" s="141">
        <v>0</v>
      </c>
      <c r="P268" s="141">
        <f t="shared" si="41"/>
        <v>0</v>
      </c>
      <c r="Q268" s="141">
        <v>7.9000000000000001E-4</v>
      </c>
      <c r="R268" s="141">
        <f t="shared" si="42"/>
        <v>1.58E-3</v>
      </c>
      <c r="S268" s="141">
        <v>0</v>
      </c>
      <c r="T268" s="142">
        <f t="shared" si="43"/>
        <v>0</v>
      </c>
      <c r="AR268" s="143" t="s">
        <v>183</v>
      </c>
      <c r="AT268" s="143" t="s">
        <v>257</v>
      </c>
      <c r="AU268" s="143" t="s">
        <v>96</v>
      </c>
      <c r="AY268" s="6" t="s">
        <v>128</v>
      </c>
      <c r="BE268" s="144">
        <f t="shared" si="44"/>
        <v>0</v>
      </c>
      <c r="BF268" s="144">
        <f t="shared" si="45"/>
        <v>0</v>
      </c>
      <c r="BG268" s="144">
        <f t="shared" si="46"/>
        <v>0</v>
      </c>
      <c r="BH268" s="144">
        <f t="shared" si="47"/>
        <v>0</v>
      </c>
      <c r="BI268" s="144">
        <f t="shared" si="48"/>
        <v>0</v>
      </c>
      <c r="BJ268" s="6" t="s">
        <v>96</v>
      </c>
      <c r="BK268" s="144">
        <f t="shared" si="49"/>
        <v>0</v>
      </c>
      <c r="BL268" s="6" t="s">
        <v>157</v>
      </c>
      <c r="BM268" s="143" t="s">
        <v>601</v>
      </c>
    </row>
    <row r="269" spans="2:65" s="16" customFormat="1" ht="16.5" customHeight="1">
      <c r="B269" s="131"/>
      <c r="C269" s="132" t="s">
        <v>68</v>
      </c>
      <c r="D269" s="132" t="s">
        <v>130</v>
      </c>
      <c r="E269" s="133" t="s">
        <v>602</v>
      </c>
      <c r="F269" s="134" t="s">
        <v>603</v>
      </c>
      <c r="G269" s="135" t="s">
        <v>267</v>
      </c>
      <c r="H269" s="136">
        <v>8</v>
      </c>
      <c r="I269" s="137"/>
      <c r="J269" s="137">
        <f t="shared" si="40"/>
        <v>0</v>
      </c>
      <c r="K269" s="138"/>
      <c r="L269" s="17"/>
      <c r="M269" s="139"/>
      <c r="N269" s="140" t="s">
        <v>34</v>
      </c>
      <c r="O269" s="141">
        <v>0</v>
      </c>
      <c r="P269" s="141">
        <f t="shared" si="41"/>
        <v>0</v>
      </c>
      <c r="Q269" s="141">
        <v>1.6000000000000001E-4</v>
      </c>
      <c r="R269" s="141">
        <f t="shared" si="42"/>
        <v>1.2800000000000001E-3</v>
      </c>
      <c r="S269" s="141">
        <v>0</v>
      </c>
      <c r="T269" s="142">
        <f t="shared" si="43"/>
        <v>0</v>
      </c>
      <c r="AR269" s="143" t="s">
        <v>157</v>
      </c>
      <c r="AT269" s="143" t="s">
        <v>130</v>
      </c>
      <c r="AU269" s="143" t="s">
        <v>96</v>
      </c>
      <c r="AY269" s="6" t="s">
        <v>128</v>
      </c>
      <c r="BE269" s="144">
        <f t="shared" si="44"/>
        <v>0</v>
      </c>
      <c r="BF269" s="144">
        <f t="shared" si="45"/>
        <v>0</v>
      </c>
      <c r="BG269" s="144">
        <f t="shared" si="46"/>
        <v>0</v>
      </c>
      <c r="BH269" s="144">
        <f t="shared" si="47"/>
        <v>0</v>
      </c>
      <c r="BI269" s="144">
        <f t="shared" si="48"/>
        <v>0</v>
      </c>
      <c r="BJ269" s="6" t="s">
        <v>96</v>
      </c>
      <c r="BK269" s="144">
        <f t="shared" si="49"/>
        <v>0</v>
      </c>
      <c r="BL269" s="6" t="s">
        <v>157</v>
      </c>
      <c r="BM269" s="143" t="s">
        <v>604</v>
      </c>
    </row>
    <row r="270" spans="2:65" s="16" customFormat="1" ht="16.5" customHeight="1">
      <c r="B270" s="131"/>
      <c r="C270" s="149" t="s">
        <v>68</v>
      </c>
      <c r="D270" s="149" t="s">
        <v>257</v>
      </c>
      <c r="E270" s="150" t="s">
        <v>605</v>
      </c>
      <c r="F270" s="151" t="s">
        <v>606</v>
      </c>
      <c r="G270" s="152" t="s">
        <v>267</v>
      </c>
      <c r="H270" s="153">
        <v>2</v>
      </c>
      <c r="I270" s="154"/>
      <c r="J270" s="154">
        <f t="shared" si="40"/>
        <v>0</v>
      </c>
      <c r="K270" s="155"/>
      <c r="L270" s="156"/>
      <c r="M270" s="157"/>
      <c r="N270" s="158" t="s">
        <v>34</v>
      </c>
      <c r="O270" s="141">
        <v>0</v>
      </c>
      <c r="P270" s="141">
        <f t="shared" si="41"/>
        <v>0</v>
      </c>
      <c r="Q270" s="141">
        <v>0</v>
      </c>
      <c r="R270" s="141">
        <f t="shared" si="42"/>
        <v>0</v>
      </c>
      <c r="S270" s="141">
        <v>0</v>
      </c>
      <c r="T270" s="142">
        <f t="shared" si="43"/>
        <v>0</v>
      </c>
      <c r="AR270" s="143" t="s">
        <v>183</v>
      </c>
      <c r="AT270" s="143" t="s">
        <v>257</v>
      </c>
      <c r="AU270" s="143" t="s">
        <v>96</v>
      </c>
      <c r="AY270" s="6" t="s">
        <v>128</v>
      </c>
      <c r="BE270" s="144">
        <f t="shared" si="44"/>
        <v>0</v>
      </c>
      <c r="BF270" s="144">
        <f t="shared" si="45"/>
        <v>0</v>
      </c>
      <c r="BG270" s="144">
        <f t="shared" si="46"/>
        <v>0</v>
      </c>
      <c r="BH270" s="144">
        <f t="shared" si="47"/>
        <v>0</v>
      </c>
      <c r="BI270" s="144">
        <f t="shared" si="48"/>
        <v>0</v>
      </c>
      <c r="BJ270" s="6" t="s">
        <v>96</v>
      </c>
      <c r="BK270" s="144">
        <f t="shared" si="49"/>
        <v>0</v>
      </c>
      <c r="BL270" s="6" t="s">
        <v>157</v>
      </c>
      <c r="BM270" s="143" t="s">
        <v>607</v>
      </c>
    </row>
    <row r="271" spans="2:65" s="16" customFormat="1" ht="16.5" customHeight="1">
      <c r="B271" s="131"/>
      <c r="C271" s="149" t="s">
        <v>68</v>
      </c>
      <c r="D271" s="149" t="s">
        <v>257</v>
      </c>
      <c r="E271" s="150" t="s">
        <v>608</v>
      </c>
      <c r="F271" s="151" t="s">
        <v>609</v>
      </c>
      <c r="G271" s="152" t="s">
        <v>267</v>
      </c>
      <c r="H271" s="153">
        <v>2</v>
      </c>
      <c r="I271" s="154"/>
      <c r="J271" s="154">
        <f t="shared" si="40"/>
        <v>0</v>
      </c>
      <c r="K271" s="155"/>
      <c r="L271" s="156"/>
      <c r="M271" s="157"/>
      <c r="N271" s="158" t="s">
        <v>34</v>
      </c>
      <c r="O271" s="141">
        <v>0</v>
      </c>
      <c r="P271" s="141">
        <f t="shared" si="41"/>
        <v>0</v>
      </c>
      <c r="Q271" s="141">
        <v>0</v>
      </c>
      <c r="R271" s="141">
        <f t="shared" si="42"/>
        <v>0</v>
      </c>
      <c r="S271" s="141">
        <v>0</v>
      </c>
      <c r="T271" s="142">
        <f t="shared" si="43"/>
        <v>0</v>
      </c>
      <c r="AR271" s="143" t="s">
        <v>183</v>
      </c>
      <c r="AT271" s="143" t="s">
        <v>257</v>
      </c>
      <c r="AU271" s="143" t="s">
        <v>96</v>
      </c>
      <c r="AY271" s="6" t="s">
        <v>128</v>
      </c>
      <c r="BE271" s="144">
        <f t="shared" si="44"/>
        <v>0</v>
      </c>
      <c r="BF271" s="144">
        <f t="shared" si="45"/>
        <v>0</v>
      </c>
      <c r="BG271" s="144">
        <f t="shared" si="46"/>
        <v>0</v>
      </c>
      <c r="BH271" s="144">
        <f t="shared" si="47"/>
        <v>0</v>
      </c>
      <c r="BI271" s="144">
        <f t="shared" si="48"/>
        <v>0</v>
      </c>
      <c r="BJ271" s="6" t="s">
        <v>96</v>
      </c>
      <c r="BK271" s="144">
        <f t="shared" si="49"/>
        <v>0</v>
      </c>
      <c r="BL271" s="6" t="s">
        <v>157</v>
      </c>
      <c r="BM271" s="143" t="s">
        <v>610</v>
      </c>
    </row>
    <row r="272" spans="2:65" s="16" customFormat="1" ht="16.5" customHeight="1">
      <c r="B272" s="131"/>
      <c r="C272" s="149" t="s">
        <v>68</v>
      </c>
      <c r="D272" s="149" t="s">
        <v>257</v>
      </c>
      <c r="E272" s="150" t="s">
        <v>611</v>
      </c>
      <c r="F272" s="151" t="s">
        <v>612</v>
      </c>
      <c r="G272" s="152" t="s">
        <v>267</v>
      </c>
      <c r="H272" s="153">
        <v>1</v>
      </c>
      <c r="I272" s="154"/>
      <c r="J272" s="154">
        <f t="shared" si="40"/>
        <v>0</v>
      </c>
      <c r="K272" s="155"/>
      <c r="L272" s="156"/>
      <c r="M272" s="157"/>
      <c r="N272" s="158" t="s">
        <v>34</v>
      </c>
      <c r="O272" s="141">
        <v>0</v>
      </c>
      <c r="P272" s="141">
        <f t="shared" si="41"/>
        <v>0</v>
      </c>
      <c r="Q272" s="141">
        <v>0</v>
      </c>
      <c r="R272" s="141">
        <f t="shared" si="42"/>
        <v>0</v>
      </c>
      <c r="S272" s="141">
        <v>0</v>
      </c>
      <c r="T272" s="142">
        <f t="shared" si="43"/>
        <v>0</v>
      </c>
      <c r="AR272" s="143" t="s">
        <v>183</v>
      </c>
      <c r="AT272" s="143" t="s">
        <v>257</v>
      </c>
      <c r="AU272" s="143" t="s">
        <v>96</v>
      </c>
      <c r="AY272" s="6" t="s">
        <v>128</v>
      </c>
      <c r="BE272" s="144">
        <f t="shared" si="44"/>
        <v>0</v>
      </c>
      <c r="BF272" s="144">
        <f t="shared" si="45"/>
        <v>0</v>
      </c>
      <c r="BG272" s="144">
        <f t="shared" si="46"/>
        <v>0</v>
      </c>
      <c r="BH272" s="144">
        <f t="shared" si="47"/>
        <v>0</v>
      </c>
      <c r="BI272" s="144">
        <f t="shared" si="48"/>
        <v>0</v>
      </c>
      <c r="BJ272" s="6" t="s">
        <v>96</v>
      </c>
      <c r="BK272" s="144">
        <f t="shared" si="49"/>
        <v>0</v>
      </c>
      <c r="BL272" s="6" t="s">
        <v>157</v>
      </c>
      <c r="BM272" s="143" t="s">
        <v>613</v>
      </c>
    </row>
    <row r="273" spans="2:65" s="16" customFormat="1" ht="24.15" customHeight="1">
      <c r="B273" s="131"/>
      <c r="C273" s="149" t="s">
        <v>68</v>
      </c>
      <c r="D273" s="149" t="s">
        <v>257</v>
      </c>
      <c r="E273" s="150" t="s">
        <v>614</v>
      </c>
      <c r="F273" s="151" t="s">
        <v>615</v>
      </c>
      <c r="G273" s="152" t="s">
        <v>267</v>
      </c>
      <c r="H273" s="153">
        <v>5</v>
      </c>
      <c r="I273" s="154"/>
      <c r="J273" s="154">
        <f t="shared" si="40"/>
        <v>0</v>
      </c>
      <c r="K273" s="155"/>
      <c r="L273" s="156"/>
      <c r="M273" s="157"/>
      <c r="N273" s="158" t="s">
        <v>34</v>
      </c>
      <c r="O273" s="141">
        <v>0</v>
      </c>
      <c r="P273" s="141">
        <f t="shared" si="41"/>
        <v>0</v>
      </c>
      <c r="Q273" s="141">
        <v>0</v>
      </c>
      <c r="R273" s="141">
        <f t="shared" si="42"/>
        <v>0</v>
      </c>
      <c r="S273" s="141">
        <v>0</v>
      </c>
      <c r="T273" s="142">
        <f t="shared" si="43"/>
        <v>0</v>
      </c>
      <c r="AR273" s="143" t="s">
        <v>183</v>
      </c>
      <c r="AT273" s="143" t="s">
        <v>257</v>
      </c>
      <c r="AU273" s="143" t="s">
        <v>96</v>
      </c>
      <c r="AY273" s="6" t="s">
        <v>128</v>
      </c>
      <c r="BE273" s="144">
        <f t="shared" si="44"/>
        <v>0</v>
      </c>
      <c r="BF273" s="144">
        <f t="shared" si="45"/>
        <v>0</v>
      </c>
      <c r="BG273" s="144">
        <f t="shared" si="46"/>
        <v>0</v>
      </c>
      <c r="BH273" s="144">
        <f t="shared" si="47"/>
        <v>0</v>
      </c>
      <c r="BI273" s="144">
        <f t="shared" si="48"/>
        <v>0</v>
      </c>
      <c r="BJ273" s="6" t="s">
        <v>96</v>
      </c>
      <c r="BK273" s="144">
        <f t="shared" si="49"/>
        <v>0</v>
      </c>
      <c r="BL273" s="6" t="s">
        <v>157</v>
      </c>
      <c r="BM273" s="143" t="s">
        <v>616</v>
      </c>
    </row>
    <row r="274" spans="2:65" s="16" customFormat="1" ht="16.5" customHeight="1">
      <c r="B274" s="131"/>
      <c r="C274" s="149" t="s">
        <v>68</v>
      </c>
      <c r="D274" s="149" t="s">
        <v>257</v>
      </c>
      <c r="E274" s="150" t="s">
        <v>617</v>
      </c>
      <c r="F274" s="151" t="s">
        <v>618</v>
      </c>
      <c r="G274" s="152" t="s">
        <v>267</v>
      </c>
      <c r="H274" s="153">
        <v>5</v>
      </c>
      <c r="I274" s="154"/>
      <c r="J274" s="154">
        <f t="shared" si="40"/>
        <v>0</v>
      </c>
      <c r="K274" s="155"/>
      <c r="L274" s="156"/>
      <c r="M274" s="157"/>
      <c r="N274" s="158" t="s">
        <v>34</v>
      </c>
      <c r="O274" s="141">
        <v>0</v>
      </c>
      <c r="P274" s="141">
        <f t="shared" si="41"/>
        <v>0</v>
      </c>
      <c r="Q274" s="141">
        <v>0</v>
      </c>
      <c r="R274" s="141">
        <f t="shared" si="42"/>
        <v>0</v>
      </c>
      <c r="S274" s="141">
        <v>0</v>
      </c>
      <c r="T274" s="142">
        <f t="shared" si="43"/>
        <v>0</v>
      </c>
      <c r="AR274" s="143" t="s">
        <v>183</v>
      </c>
      <c r="AT274" s="143" t="s">
        <v>257</v>
      </c>
      <c r="AU274" s="143" t="s">
        <v>96</v>
      </c>
      <c r="AY274" s="6" t="s">
        <v>128</v>
      </c>
      <c r="BE274" s="144">
        <f t="shared" si="44"/>
        <v>0</v>
      </c>
      <c r="BF274" s="144">
        <f t="shared" si="45"/>
        <v>0</v>
      </c>
      <c r="BG274" s="144">
        <f t="shared" si="46"/>
        <v>0</v>
      </c>
      <c r="BH274" s="144">
        <f t="shared" si="47"/>
        <v>0</v>
      </c>
      <c r="BI274" s="144">
        <f t="shared" si="48"/>
        <v>0</v>
      </c>
      <c r="BJ274" s="6" t="s">
        <v>96</v>
      </c>
      <c r="BK274" s="144">
        <f t="shared" si="49"/>
        <v>0</v>
      </c>
      <c r="BL274" s="6" t="s">
        <v>157</v>
      </c>
      <c r="BM274" s="143" t="s">
        <v>619</v>
      </c>
    </row>
    <row r="275" spans="2:65" s="16" customFormat="1" ht="24.15" customHeight="1">
      <c r="B275" s="131"/>
      <c r="C275" s="149" t="s">
        <v>68</v>
      </c>
      <c r="D275" s="149" t="s">
        <v>257</v>
      </c>
      <c r="E275" s="150" t="s">
        <v>620</v>
      </c>
      <c r="F275" s="151" t="s">
        <v>621</v>
      </c>
      <c r="G275" s="152" t="s">
        <v>267</v>
      </c>
      <c r="H275" s="153">
        <v>5</v>
      </c>
      <c r="I275" s="154"/>
      <c r="J275" s="154">
        <f t="shared" si="40"/>
        <v>0</v>
      </c>
      <c r="K275" s="155"/>
      <c r="L275" s="156"/>
      <c r="M275" s="157"/>
      <c r="N275" s="158" t="s">
        <v>34</v>
      </c>
      <c r="O275" s="141">
        <v>0</v>
      </c>
      <c r="P275" s="141">
        <f t="shared" si="41"/>
        <v>0</v>
      </c>
      <c r="Q275" s="141">
        <v>0</v>
      </c>
      <c r="R275" s="141">
        <f t="shared" si="42"/>
        <v>0</v>
      </c>
      <c r="S275" s="141">
        <v>0</v>
      </c>
      <c r="T275" s="142">
        <f t="shared" si="43"/>
        <v>0</v>
      </c>
      <c r="AR275" s="143" t="s">
        <v>183</v>
      </c>
      <c r="AT275" s="143" t="s">
        <v>257</v>
      </c>
      <c r="AU275" s="143" t="s">
        <v>96</v>
      </c>
      <c r="AY275" s="6" t="s">
        <v>128</v>
      </c>
      <c r="BE275" s="144">
        <f t="shared" si="44"/>
        <v>0</v>
      </c>
      <c r="BF275" s="144">
        <f t="shared" si="45"/>
        <v>0</v>
      </c>
      <c r="BG275" s="144">
        <f t="shared" si="46"/>
        <v>0</v>
      </c>
      <c r="BH275" s="144">
        <f t="shared" si="47"/>
        <v>0</v>
      </c>
      <c r="BI275" s="144">
        <f t="shared" si="48"/>
        <v>0</v>
      </c>
      <c r="BJ275" s="6" t="s">
        <v>96</v>
      </c>
      <c r="BK275" s="144">
        <f t="shared" si="49"/>
        <v>0</v>
      </c>
      <c r="BL275" s="6" t="s">
        <v>157</v>
      </c>
      <c r="BM275" s="143" t="s">
        <v>622</v>
      </c>
    </row>
    <row r="276" spans="2:65" s="16" customFormat="1" ht="16.5" customHeight="1">
      <c r="B276" s="131"/>
      <c r="C276" s="149" t="s">
        <v>68</v>
      </c>
      <c r="D276" s="149" t="s">
        <v>257</v>
      </c>
      <c r="E276" s="150" t="s">
        <v>623</v>
      </c>
      <c r="F276" s="151" t="s">
        <v>624</v>
      </c>
      <c r="G276" s="152" t="s">
        <v>267</v>
      </c>
      <c r="H276" s="153">
        <v>5</v>
      </c>
      <c r="I276" s="154"/>
      <c r="J276" s="154">
        <f t="shared" si="40"/>
        <v>0</v>
      </c>
      <c r="K276" s="155"/>
      <c r="L276" s="156"/>
      <c r="M276" s="157"/>
      <c r="N276" s="158" t="s">
        <v>34</v>
      </c>
      <c r="O276" s="141">
        <v>0</v>
      </c>
      <c r="P276" s="141">
        <f t="shared" si="41"/>
        <v>0</v>
      </c>
      <c r="Q276" s="141">
        <v>0</v>
      </c>
      <c r="R276" s="141">
        <f t="shared" si="42"/>
        <v>0</v>
      </c>
      <c r="S276" s="141">
        <v>0</v>
      </c>
      <c r="T276" s="142">
        <f t="shared" si="43"/>
        <v>0</v>
      </c>
      <c r="AR276" s="143" t="s">
        <v>183</v>
      </c>
      <c r="AT276" s="143" t="s">
        <v>257</v>
      </c>
      <c r="AU276" s="143" t="s">
        <v>96</v>
      </c>
      <c r="AY276" s="6" t="s">
        <v>128</v>
      </c>
      <c r="BE276" s="144">
        <f t="shared" si="44"/>
        <v>0</v>
      </c>
      <c r="BF276" s="144">
        <f t="shared" si="45"/>
        <v>0</v>
      </c>
      <c r="BG276" s="144">
        <f t="shared" si="46"/>
        <v>0</v>
      </c>
      <c r="BH276" s="144">
        <f t="shared" si="47"/>
        <v>0</v>
      </c>
      <c r="BI276" s="144">
        <f t="shared" si="48"/>
        <v>0</v>
      </c>
      <c r="BJ276" s="6" t="s">
        <v>96</v>
      </c>
      <c r="BK276" s="144">
        <f t="shared" si="49"/>
        <v>0</v>
      </c>
      <c r="BL276" s="6" t="s">
        <v>157</v>
      </c>
      <c r="BM276" s="143" t="s">
        <v>625</v>
      </c>
    </row>
    <row r="277" spans="2:65" s="16" customFormat="1" ht="16.5" customHeight="1">
      <c r="B277" s="131"/>
      <c r="C277" s="149" t="s">
        <v>68</v>
      </c>
      <c r="D277" s="149" t="s">
        <v>257</v>
      </c>
      <c r="E277" s="150" t="s">
        <v>626</v>
      </c>
      <c r="F277" s="151" t="s">
        <v>627</v>
      </c>
      <c r="G277" s="152" t="s">
        <v>267</v>
      </c>
      <c r="H277" s="153">
        <v>5</v>
      </c>
      <c r="I277" s="154"/>
      <c r="J277" s="154">
        <f t="shared" si="40"/>
        <v>0</v>
      </c>
      <c r="K277" s="155"/>
      <c r="L277" s="156"/>
      <c r="M277" s="157"/>
      <c r="N277" s="158" t="s">
        <v>34</v>
      </c>
      <c r="O277" s="141">
        <v>0</v>
      </c>
      <c r="P277" s="141">
        <f t="shared" si="41"/>
        <v>0</v>
      </c>
      <c r="Q277" s="141">
        <v>0</v>
      </c>
      <c r="R277" s="141">
        <f t="shared" si="42"/>
        <v>0</v>
      </c>
      <c r="S277" s="141">
        <v>0</v>
      </c>
      <c r="T277" s="142">
        <f t="shared" si="43"/>
        <v>0</v>
      </c>
      <c r="AR277" s="143" t="s">
        <v>183</v>
      </c>
      <c r="AT277" s="143" t="s">
        <v>257</v>
      </c>
      <c r="AU277" s="143" t="s">
        <v>96</v>
      </c>
      <c r="AY277" s="6" t="s">
        <v>128</v>
      </c>
      <c r="BE277" s="144">
        <f t="shared" si="44"/>
        <v>0</v>
      </c>
      <c r="BF277" s="144">
        <f t="shared" si="45"/>
        <v>0</v>
      </c>
      <c r="BG277" s="144">
        <f t="shared" si="46"/>
        <v>0</v>
      </c>
      <c r="BH277" s="144">
        <f t="shared" si="47"/>
        <v>0</v>
      </c>
      <c r="BI277" s="144">
        <f t="shared" si="48"/>
        <v>0</v>
      </c>
      <c r="BJ277" s="6" t="s">
        <v>96</v>
      </c>
      <c r="BK277" s="144">
        <f t="shared" si="49"/>
        <v>0</v>
      </c>
      <c r="BL277" s="6" t="s">
        <v>157</v>
      </c>
      <c r="BM277" s="143" t="s">
        <v>628</v>
      </c>
    </row>
    <row r="278" spans="2:65" s="16" customFormat="1" ht="16.5" customHeight="1">
      <c r="B278" s="131"/>
      <c r="C278" s="149" t="s">
        <v>68</v>
      </c>
      <c r="D278" s="149" t="s">
        <v>257</v>
      </c>
      <c r="E278" s="150" t="s">
        <v>629</v>
      </c>
      <c r="F278" s="151" t="s">
        <v>630</v>
      </c>
      <c r="G278" s="152" t="s">
        <v>267</v>
      </c>
      <c r="H278" s="153">
        <v>1</v>
      </c>
      <c r="I278" s="154"/>
      <c r="J278" s="154">
        <f t="shared" si="40"/>
        <v>0</v>
      </c>
      <c r="K278" s="155"/>
      <c r="L278" s="156"/>
      <c r="M278" s="157"/>
      <c r="N278" s="158" t="s">
        <v>34</v>
      </c>
      <c r="O278" s="141">
        <v>0</v>
      </c>
      <c r="P278" s="141">
        <f t="shared" si="41"/>
        <v>0</v>
      </c>
      <c r="Q278" s="141">
        <v>4.4999999999999998E-2</v>
      </c>
      <c r="R278" s="141">
        <f t="shared" si="42"/>
        <v>4.4999999999999998E-2</v>
      </c>
      <c r="S278" s="141">
        <v>0</v>
      </c>
      <c r="T278" s="142">
        <f t="shared" si="43"/>
        <v>0</v>
      </c>
      <c r="AR278" s="143" t="s">
        <v>183</v>
      </c>
      <c r="AT278" s="143" t="s">
        <v>257</v>
      </c>
      <c r="AU278" s="143" t="s">
        <v>96</v>
      </c>
      <c r="AY278" s="6" t="s">
        <v>128</v>
      </c>
      <c r="BE278" s="144">
        <f t="shared" si="44"/>
        <v>0</v>
      </c>
      <c r="BF278" s="144">
        <f t="shared" si="45"/>
        <v>0</v>
      </c>
      <c r="BG278" s="144">
        <f t="shared" si="46"/>
        <v>0</v>
      </c>
      <c r="BH278" s="144">
        <f t="shared" si="47"/>
        <v>0</v>
      </c>
      <c r="BI278" s="144">
        <f t="shared" si="48"/>
        <v>0</v>
      </c>
      <c r="BJ278" s="6" t="s">
        <v>96</v>
      </c>
      <c r="BK278" s="144">
        <f t="shared" si="49"/>
        <v>0</v>
      </c>
      <c r="BL278" s="6" t="s">
        <v>157</v>
      </c>
      <c r="BM278" s="143" t="s">
        <v>631</v>
      </c>
    </row>
    <row r="279" spans="2:65" s="16" customFormat="1" ht="24.15" customHeight="1">
      <c r="B279" s="131"/>
      <c r="C279" s="132" t="s">
        <v>68</v>
      </c>
      <c r="D279" s="132" t="s">
        <v>130</v>
      </c>
      <c r="E279" s="133" t="s">
        <v>632</v>
      </c>
      <c r="F279" s="134" t="s">
        <v>633</v>
      </c>
      <c r="G279" s="135" t="s">
        <v>172</v>
      </c>
      <c r="H279" s="136">
        <v>0.224</v>
      </c>
      <c r="I279" s="137"/>
      <c r="J279" s="137">
        <f t="shared" si="40"/>
        <v>0</v>
      </c>
      <c r="K279" s="138"/>
      <c r="L279" s="17"/>
      <c r="M279" s="139"/>
      <c r="N279" s="140" t="s">
        <v>34</v>
      </c>
      <c r="O279" s="141">
        <v>0</v>
      </c>
      <c r="P279" s="141">
        <f t="shared" si="41"/>
        <v>0</v>
      </c>
      <c r="Q279" s="141">
        <v>0</v>
      </c>
      <c r="R279" s="141">
        <f t="shared" si="42"/>
        <v>0</v>
      </c>
      <c r="S279" s="141">
        <v>0</v>
      </c>
      <c r="T279" s="142">
        <f t="shared" si="43"/>
        <v>0</v>
      </c>
      <c r="AR279" s="143" t="s">
        <v>157</v>
      </c>
      <c r="AT279" s="143" t="s">
        <v>130</v>
      </c>
      <c r="AU279" s="143" t="s">
        <v>96</v>
      </c>
      <c r="AY279" s="6" t="s">
        <v>128</v>
      </c>
      <c r="BE279" s="144">
        <f t="shared" si="44"/>
        <v>0</v>
      </c>
      <c r="BF279" s="144">
        <f t="shared" si="45"/>
        <v>0</v>
      </c>
      <c r="BG279" s="144">
        <f t="shared" si="46"/>
        <v>0</v>
      </c>
      <c r="BH279" s="144">
        <f t="shared" si="47"/>
        <v>0</v>
      </c>
      <c r="BI279" s="144">
        <f t="shared" si="48"/>
        <v>0</v>
      </c>
      <c r="BJ279" s="6" t="s">
        <v>96</v>
      </c>
      <c r="BK279" s="144">
        <f t="shared" si="49"/>
        <v>0</v>
      </c>
      <c r="BL279" s="6" t="s">
        <v>157</v>
      </c>
      <c r="BM279" s="143" t="s">
        <v>634</v>
      </c>
    </row>
    <row r="280" spans="2:65" s="119" customFormat="1" ht="22.95" customHeight="1">
      <c r="B280" s="120"/>
      <c r="D280" s="121" t="s">
        <v>67</v>
      </c>
      <c r="E280" s="129" t="s">
        <v>635</v>
      </c>
      <c r="F280" s="129" t="s">
        <v>636</v>
      </c>
      <c r="J280" s="130">
        <f>BK280</f>
        <v>0</v>
      </c>
      <c r="L280" s="120"/>
      <c r="M280" s="124"/>
      <c r="P280" s="125">
        <f>P281</f>
        <v>0</v>
      </c>
      <c r="R280" s="125">
        <f>R281</f>
        <v>2.0000000000000002E-5</v>
      </c>
      <c r="T280" s="126">
        <f>T281</f>
        <v>0</v>
      </c>
      <c r="AR280" s="121" t="s">
        <v>96</v>
      </c>
      <c r="AT280" s="127" t="s">
        <v>67</v>
      </c>
      <c r="AU280" s="127" t="s">
        <v>76</v>
      </c>
      <c r="AY280" s="121" t="s">
        <v>128</v>
      </c>
      <c r="BK280" s="128">
        <f>BK281</f>
        <v>0</v>
      </c>
    </row>
    <row r="281" spans="2:65" s="16" customFormat="1" ht="24.15" customHeight="1">
      <c r="B281" s="131"/>
      <c r="C281" s="132" t="s">
        <v>68</v>
      </c>
      <c r="D281" s="132" t="s">
        <v>130</v>
      </c>
      <c r="E281" s="133" t="s">
        <v>637</v>
      </c>
      <c r="F281" s="134" t="s">
        <v>638</v>
      </c>
      <c r="G281" s="135" t="s">
        <v>455</v>
      </c>
      <c r="H281" s="136">
        <v>1</v>
      </c>
      <c r="I281" s="137"/>
      <c r="J281" s="137">
        <f>ROUND(I281*H281,2)</f>
        <v>0</v>
      </c>
      <c r="K281" s="138"/>
      <c r="L281" s="17"/>
      <c r="M281" s="139"/>
      <c r="N281" s="140" t="s">
        <v>34</v>
      </c>
      <c r="O281" s="141">
        <v>0</v>
      </c>
      <c r="P281" s="141">
        <f>O281*H281</f>
        <v>0</v>
      </c>
      <c r="Q281" s="141">
        <v>2.0000000000000002E-5</v>
      </c>
      <c r="R281" s="141">
        <f>Q281*H281</f>
        <v>2.0000000000000002E-5</v>
      </c>
      <c r="S281" s="141">
        <v>0</v>
      </c>
      <c r="T281" s="142">
        <f>S281*H281</f>
        <v>0</v>
      </c>
      <c r="AR281" s="143" t="s">
        <v>157</v>
      </c>
      <c r="AT281" s="143" t="s">
        <v>130</v>
      </c>
      <c r="AU281" s="143" t="s">
        <v>96</v>
      </c>
      <c r="AY281" s="6" t="s">
        <v>128</v>
      </c>
      <c r="BE281" s="144">
        <f>IF(N281="základná",J281,0)</f>
        <v>0</v>
      </c>
      <c r="BF281" s="144">
        <f>IF(N281="znížená",J281,0)</f>
        <v>0</v>
      </c>
      <c r="BG281" s="144">
        <f>IF(N281="zákl. prenesená",J281,0)</f>
        <v>0</v>
      </c>
      <c r="BH281" s="144">
        <f>IF(N281="zníž. prenesená",J281,0)</f>
        <v>0</v>
      </c>
      <c r="BI281" s="144">
        <f>IF(N281="nulová",J281,0)</f>
        <v>0</v>
      </c>
      <c r="BJ281" s="6" t="s">
        <v>96</v>
      </c>
      <c r="BK281" s="144">
        <f>ROUND(I281*H281,2)</f>
        <v>0</v>
      </c>
      <c r="BL281" s="6" t="s">
        <v>157</v>
      </c>
      <c r="BM281" s="143" t="s">
        <v>639</v>
      </c>
    </row>
    <row r="282" spans="2:65" s="119" customFormat="1" ht="25.95" customHeight="1">
      <c r="B282" s="120"/>
      <c r="D282" s="121" t="s">
        <v>67</v>
      </c>
      <c r="E282" s="122" t="s">
        <v>640</v>
      </c>
      <c r="F282" s="122" t="s">
        <v>641</v>
      </c>
      <c r="J282" s="123">
        <f>BK282</f>
        <v>0</v>
      </c>
      <c r="L282" s="120"/>
      <c r="M282" s="124"/>
      <c r="P282" s="125">
        <f>P283</f>
        <v>0</v>
      </c>
      <c r="R282" s="125">
        <f>R283</f>
        <v>0</v>
      </c>
      <c r="T282" s="126">
        <f>T283</f>
        <v>0</v>
      </c>
      <c r="AR282" s="121" t="s">
        <v>76</v>
      </c>
      <c r="AT282" s="127" t="s">
        <v>67</v>
      </c>
      <c r="AU282" s="127" t="s">
        <v>68</v>
      </c>
      <c r="AY282" s="121" t="s">
        <v>128</v>
      </c>
      <c r="BK282" s="128">
        <f>BK283</f>
        <v>0</v>
      </c>
    </row>
    <row r="283" spans="2:65" s="119" customFormat="1" ht="22.95" customHeight="1">
      <c r="B283" s="120"/>
      <c r="D283" s="121" t="s">
        <v>67</v>
      </c>
      <c r="E283" s="129" t="s">
        <v>628</v>
      </c>
      <c r="F283" s="129" t="s">
        <v>642</v>
      </c>
      <c r="J283" s="130">
        <f>BK283</f>
        <v>0</v>
      </c>
      <c r="L283" s="120"/>
      <c r="M283" s="124"/>
      <c r="P283" s="125">
        <f>P284</f>
        <v>0</v>
      </c>
      <c r="R283" s="125">
        <f>R284</f>
        <v>0</v>
      </c>
      <c r="T283" s="126">
        <f>T284</f>
        <v>0</v>
      </c>
      <c r="AR283" s="121" t="s">
        <v>76</v>
      </c>
      <c r="AT283" s="127" t="s">
        <v>67</v>
      </c>
      <c r="AU283" s="127" t="s">
        <v>76</v>
      </c>
      <c r="AY283" s="121" t="s">
        <v>128</v>
      </c>
      <c r="BK283" s="128">
        <f>BK284</f>
        <v>0</v>
      </c>
    </row>
    <row r="284" spans="2:65" s="16" customFormat="1" ht="16.5" customHeight="1">
      <c r="B284" s="131"/>
      <c r="C284" s="132" t="s">
        <v>68</v>
      </c>
      <c r="D284" s="132" t="s">
        <v>130</v>
      </c>
      <c r="E284" s="133" t="s">
        <v>643</v>
      </c>
      <c r="F284" s="134" t="s">
        <v>644</v>
      </c>
      <c r="G284" s="135" t="s">
        <v>153</v>
      </c>
      <c r="H284" s="136">
        <v>19</v>
      </c>
      <c r="I284" s="137"/>
      <c r="J284" s="137">
        <f>ROUND(I284*H284,2)</f>
        <v>0</v>
      </c>
      <c r="K284" s="138"/>
      <c r="L284" s="17"/>
      <c r="M284" s="145"/>
      <c r="N284" s="146" t="s">
        <v>34</v>
      </c>
      <c r="O284" s="147">
        <v>0</v>
      </c>
      <c r="P284" s="147">
        <f>O284*H284</f>
        <v>0</v>
      </c>
      <c r="Q284" s="147">
        <v>0</v>
      </c>
      <c r="R284" s="147">
        <f>Q284*H284</f>
        <v>0</v>
      </c>
      <c r="S284" s="147">
        <v>0</v>
      </c>
      <c r="T284" s="148">
        <f>S284*H284</f>
        <v>0</v>
      </c>
      <c r="AR284" s="143" t="s">
        <v>81</v>
      </c>
      <c r="AT284" s="143" t="s">
        <v>130</v>
      </c>
      <c r="AU284" s="143" t="s">
        <v>96</v>
      </c>
      <c r="AY284" s="6" t="s">
        <v>128</v>
      </c>
      <c r="BE284" s="144">
        <f>IF(N284="základná",J284,0)</f>
        <v>0</v>
      </c>
      <c r="BF284" s="144">
        <f>IF(N284="znížená",J284,0)</f>
        <v>0</v>
      </c>
      <c r="BG284" s="144">
        <f>IF(N284="zákl. prenesená",J284,0)</f>
        <v>0</v>
      </c>
      <c r="BH284" s="144">
        <f>IF(N284="zníž. prenesená",J284,0)</f>
        <v>0</v>
      </c>
      <c r="BI284" s="144">
        <f>IF(N284="nulová",J284,0)</f>
        <v>0</v>
      </c>
      <c r="BJ284" s="6" t="s">
        <v>96</v>
      </c>
      <c r="BK284" s="144">
        <f>ROUND(I284*H284,2)</f>
        <v>0</v>
      </c>
      <c r="BL284" s="6" t="s">
        <v>81</v>
      </c>
      <c r="BM284" s="143" t="s">
        <v>645</v>
      </c>
    </row>
    <row r="285" spans="2:65" s="16" customFormat="1" ht="6.9" customHeight="1">
      <c r="B285" s="32"/>
      <c r="C285" s="33"/>
      <c r="D285" s="33"/>
      <c r="E285" s="33"/>
      <c r="F285" s="33"/>
      <c r="G285" s="33"/>
      <c r="H285" s="33"/>
      <c r="I285" s="33"/>
      <c r="J285" s="33"/>
      <c r="K285" s="33"/>
      <c r="L285" s="17"/>
    </row>
  </sheetData>
  <autoFilter ref="C129:K284" xr:uid="{00000000-0009-0000-0000-000002000000}"/>
  <mergeCells count="8">
    <mergeCell ref="E87:H87"/>
    <mergeCell ref="E120:H120"/>
    <mergeCell ref="E122:H122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5"/>
  <sheetViews>
    <sheetView showGridLines="0" topLeftCell="A82" zoomScaleNormal="100" workbookViewId="0">
      <selection activeCell="F92" sqref="F92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83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646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ROUND(J126,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ROUND((SUM(BE126:BE204)),  2)</f>
        <v>0</v>
      </c>
      <c r="G33" s="84"/>
      <c r="H33" s="84"/>
      <c r="I33" s="85">
        <v>0.2</v>
      </c>
      <c r="J33" s="83">
        <f>ROUND(((SUM(BE126:BE204))*I33),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ROUND((SUM(BF126:BF204)),  2)</f>
        <v>0</v>
      </c>
      <c r="I34" s="87">
        <v>0.2</v>
      </c>
      <c r="J34" s="86">
        <f>ROUND(((SUM(BF126:BF204))*I34),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ROUND((SUM(BG126:BG204)),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ROUND((SUM(BH126:BH204)),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ROUND((SUM(BI126:BI204)),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4 - VV-UK_Gastanova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J126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647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9" customFormat="1" ht="24.9" customHeight="1">
      <c r="B98" s="100"/>
      <c r="D98" s="101" t="s">
        <v>648</v>
      </c>
      <c r="E98" s="102"/>
      <c r="F98" s="102"/>
      <c r="G98" s="102"/>
      <c r="H98" s="102"/>
      <c r="I98" s="102"/>
      <c r="J98" s="103">
        <f>J141</f>
        <v>0</v>
      </c>
      <c r="L98" s="100"/>
    </row>
    <row r="99" spans="2:12" s="99" customFormat="1" ht="24.9" customHeight="1">
      <c r="B99" s="100"/>
      <c r="D99" s="101" t="s">
        <v>649</v>
      </c>
      <c r="E99" s="102"/>
      <c r="F99" s="102"/>
      <c r="G99" s="102"/>
      <c r="H99" s="102"/>
      <c r="I99" s="102"/>
      <c r="J99" s="103">
        <f>J144</f>
        <v>0</v>
      </c>
      <c r="L99" s="100"/>
    </row>
    <row r="100" spans="2:12" s="99" customFormat="1" ht="24.9" customHeight="1">
      <c r="B100" s="100"/>
      <c r="D100" s="101" t="s">
        <v>650</v>
      </c>
      <c r="E100" s="102"/>
      <c r="F100" s="102"/>
      <c r="G100" s="102"/>
      <c r="H100" s="102"/>
      <c r="I100" s="102"/>
      <c r="J100" s="103">
        <f>J147</f>
        <v>0</v>
      </c>
      <c r="L100" s="100"/>
    </row>
    <row r="101" spans="2:12" s="99" customFormat="1" ht="24.9" customHeight="1">
      <c r="B101" s="100"/>
      <c r="D101" s="101" t="s">
        <v>651</v>
      </c>
      <c r="E101" s="102"/>
      <c r="F101" s="102"/>
      <c r="G101" s="102"/>
      <c r="H101" s="102"/>
      <c r="I101" s="102"/>
      <c r="J101" s="103">
        <f>J152</f>
        <v>0</v>
      </c>
      <c r="L101" s="100"/>
    </row>
    <row r="102" spans="2:12" s="99" customFormat="1" ht="24.9" customHeight="1">
      <c r="B102" s="100"/>
      <c r="D102" s="101" t="s">
        <v>652</v>
      </c>
      <c r="E102" s="102"/>
      <c r="F102" s="102"/>
      <c r="G102" s="102"/>
      <c r="H102" s="102"/>
      <c r="I102" s="102"/>
      <c r="J102" s="103">
        <f>J157</f>
        <v>0</v>
      </c>
      <c r="L102" s="100"/>
    </row>
    <row r="103" spans="2:12" s="99" customFormat="1" ht="24.9" customHeight="1">
      <c r="B103" s="100"/>
      <c r="D103" s="101" t="s">
        <v>653</v>
      </c>
      <c r="E103" s="102"/>
      <c r="F103" s="102"/>
      <c r="G103" s="102"/>
      <c r="H103" s="102"/>
      <c r="I103" s="102"/>
      <c r="J103" s="103">
        <f>J162</f>
        <v>0</v>
      </c>
      <c r="L103" s="100"/>
    </row>
    <row r="104" spans="2:12" s="99" customFormat="1" ht="24.9" customHeight="1">
      <c r="B104" s="100"/>
      <c r="D104" s="101" t="s">
        <v>654</v>
      </c>
      <c r="E104" s="102"/>
      <c r="F104" s="102"/>
      <c r="G104" s="102"/>
      <c r="H104" s="102"/>
      <c r="I104" s="102"/>
      <c r="J104" s="103">
        <f>J176</f>
        <v>0</v>
      </c>
      <c r="L104" s="100"/>
    </row>
    <row r="105" spans="2:12" s="99" customFormat="1" ht="24.9" customHeight="1">
      <c r="B105" s="100"/>
      <c r="D105" s="101" t="s">
        <v>655</v>
      </c>
      <c r="E105" s="102"/>
      <c r="F105" s="102"/>
      <c r="G105" s="102"/>
      <c r="H105" s="102"/>
      <c r="I105" s="102"/>
      <c r="J105" s="103">
        <f>J192</f>
        <v>0</v>
      </c>
      <c r="L105" s="100"/>
    </row>
    <row r="106" spans="2:12" s="99" customFormat="1" ht="24.9" customHeight="1">
      <c r="B106" s="100"/>
      <c r="D106" s="101" t="s">
        <v>656</v>
      </c>
      <c r="E106" s="102"/>
      <c r="F106" s="102"/>
      <c r="G106" s="102"/>
      <c r="H106" s="102"/>
      <c r="I106" s="102"/>
      <c r="J106" s="103">
        <f>J194</f>
        <v>0</v>
      </c>
      <c r="L106" s="100"/>
    </row>
    <row r="107" spans="2:12" s="16" customFormat="1" ht="21.9" customHeight="1">
      <c r="B107" s="17"/>
      <c r="L107" s="17"/>
    </row>
    <row r="108" spans="2:12" s="16" customFormat="1" ht="6.9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17"/>
    </row>
    <row r="112" spans="2:12" s="16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17"/>
    </row>
    <row r="113" spans="2:65" s="16" customFormat="1" ht="24.9" customHeight="1">
      <c r="B113" s="17"/>
      <c r="C113" s="10" t="s">
        <v>114</v>
      </c>
      <c r="L113" s="17"/>
    </row>
    <row r="114" spans="2:65" s="16" customFormat="1" ht="6.9" customHeight="1">
      <c r="B114" s="17"/>
      <c r="L114" s="17"/>
    </row>
    <row r="115" spans="2:65" s="16" customFormat="1" ht="12" customHeight="1">
      <c r="B115" s="17"/>
      <c r="C115" s="14" t="s">
        <v>11</v>
      </c>
      <c r="L115" s="17"/>
    </row>
    <row r="116" spans="2:65" s="16" customFormat="1" ht="26.25" customHeight="1">
      <c r="B116" s="17"/>
      <c r="E116" s="185" t="str">
        <f>E7</f>
        <v>Novostavba prezentačno-degustačného objektu - Pivovar Urpiner Banská Bystrica</v>
      </c>
      <c r="F116" s="185"/>
      <c r="G116" s="185"/>
      <c r="H116" s="185"/>
      <c r="L116" s="17"/>
    </row>
    <row r="117" spans="2:65" s="16" customFormat="1" ht="12" customHeight="1">
      <c r="B117" s="17"/>
      <c r="C117" s="14" t="s">
        <v>102</v>
      </c>
      <c r="L117" s="17"/>
    </row>
    <row r="118" spans="2:65" s="16" customFormat="1" ht="16.5" customHeight="1">
      <c r="B118" s="17"/>
      <c r="E118" s="173" t="str">
        <f>E9</f>
        <v>4 - VV-UK_Gastanova</v>
      </c>
      <c r="F118" s="173"/>
      <c r="G118" s="173"/>
      <c r="H118" s="173"/>
      <c r="L118" s="17"/>
    </row>
    <row r="119" spans="2:65" s="16" customFormat="1" ht="6.9" customHeight="1">
      <c r="B119" s="17"/>
      <c r="L119" s="17"/>
    </row>
    <row r="120" spans="2:65" s="16" customFormat="1" ht="12" customHeight="1">
      <c r="B120" s="17"/>
      <c r="C120" s="14" t="s">
        <v>15</v>
      </c>
      <c r="F120" s="4" t="str">
        <f>F12</f>
        <v>Banská Bystrica</v>
      </c>
      <c r="I120" s="14" t="s">
        <v>17</v>
      </c>
      <c r="J120" s="1">
        <f>IF(J12="","",J12)</f>
        <v>0</v>
      </c>
      <c r="L120" s="17"/>
    </row>
    <row r="121" spans="2:65" s="16" customFormat="1" ht="6.9" customHeight="1">
      <c r="B121" s="17"/>
      <c r="L121" s="17"/>
    </row>
    <row r="122" spans="2:65" s="16" customFormat="1" ht="15.15" customHeight="1">
      <c r="B122" s="17"/>
      <c r="C122" s="14" t="s">
        <v>18</v>
      </c>
      <c r="F122" s="4" t="str">
        <f>E15</f>
        <v>Banskobystrický pivovar, a.s. Banská Bystrica</v>
      </c>
      <c r="I122" s="14" t="s">
        <v>23</v>
      </c>
      <c r="J122" s="3" t="str">
        <f>E21</f>
        <v xml:space="preserve"> </v>
      </c>
      <c r="L122" s="17"/>
    </row>
    <row r="123" spans="2:65" s="16" customFormat="1" ht="15.15" customHeight="1">
      <c r="B123" s="17"/>
      <c r="C123" s="14" t="s">
        <v>22</v>
      </c>
      <c r="F123" s="4" t="str">
        <f>IF(E18="","",E18)</f>
        <v/>
      </c>
      <c r="I123" s="14" t="s">
        <v>26</v>
      </c>
      <c r="J123" s="3" t="str">
        <f>E24</f>
        <v xml:space="preserve"> </v>
      </c>
      <c r="L123" s="17"/>
    </row>
    <row r="124" spans="2:65" s="16" customFormat="1" ht="10.35" customHeight="1">
      <c r="B124" s="17"/>
      <c r="L124" s="17"/>
    </row>
    <row r="125" spans="2:65" s="109" customFormat="1" ht="29.25" customHeight="1">
      <c r="B125" s="110"/>
      <c r="C125" s="111" t="s">
        <v>115</v>
      </c>
      <c r="D125" s="112" t="s">
        <v>53</v>
      </c>
      <c r="E125" s="112" t="s">
        <v>49</v>
      </c>
      <c r="F125" s="112" t="s">
        <v>50</v>
      </c>
      <c r="G125" s="112" t="s">
        <v>116</v>
      </c>
      <c r="H125" s="112" t="s">
        <v>117</v>
      </c>
      <c r="I125" s="112" t="s">
        <v>118</v>
      </c>
      <c r="J125" s="113" t="s">
        <v>106</v>
      </c>
      <c r="K125" s="114" t="s">
        <v>119</v>
      </c>
      <c r="L125" s="110"/>
      <c r="M125" s="47"/>
      <c r="N125" s="48" t="s">
        <v>32</v>
      </c>
      <c r="O125" s="48" t="s">
        <v>120</v>
      </c>
      <c r="P125" s="48" t="s">
        <v>121</v>
      </c>
      <c r="Q125" s="48" t="s">
        <v>122</v>
      </c>
      <c r="R125" s="48" t="s">
        <v>123</v>
      </c>
      <c r="S125" s="48" t="s">
        <v>124</v>
      </c>
      <c r="T125" s="49" t="s">
        <v>125</v>
      </c>
    </row>
    <row r="126" spans="2:65" s="16" customFormat="1" ht="22.95" customHeight="1">
      <c r="B126" s="17"/>
      <c r="C126" s="53" t="s">
        <v>107</v>
      </c>
      <c r="J126" s="115">
        <f>BK126</f>
        <v>0</v>
      </c>
      <c r="L126" s="17"/>
      <c r="M126" s="50"/>
      <c r="N126" s="42"/>
      <c r="O126" s="42"/>
      <c r="P126" s="116">
        <f>P127+P141+P144+P147+P152+P157+P162+P176+P192+P194</f>
        <v>0</v>
      </c>
      <c r="Q126" s="42"/>
      <c r="R126" s="116">
        <f>R127+R141+R144+R147+R152+R157+R162+R176+R192+R194</f>
        <v>0</v>
      </c>
      <c r="S126" s="42"/>
      <c r="T126" s="117">
        <f>T127+T141+T144+T147+T152+T157+T162+T176+T192+T194</f>
        <v>0</v>
      </c>
      <c r="AT126" s="6" t="s">
        <v>67</v>
      </c>
      <c r="AU126" s="6" t="s">
        <v>108</v>
      </c>
      <c r="BK126" s="118">
        <f>BK127+BK141+BK144+BK147+BK152+BK157+BK162+BK176+BK192+BK194</f>
        <v>0</v>
      </c>
    </row>
    <row r="127" spans="2:65" s="119" customFormat="1" ht="25.95" customHeight="1">
      <c r="B127" s="120"/>
      <c r="D127" s="121" t="s">
        <v>67</v>
      </c>
      <c r="E127" s="122" t="s">
        <v>219</v>
      </c>
      <c r="F127" s="122" t="s">
        <v>657</v>
      </c>
      <c r="J127" s="123">
        <f>BK127</f>
        <v>0</v>
      </c>
      <c r="L127" s="120"/>
      <c r="M127" s="124"/>
      <c r="P127" s="125">
        <f>SUM(P128:P140)</f>
        <v>0</v>
      </c>
      <c r="R127" s="125">
        <f>SUM(R128:R140)</f>
        <v>0</v>
      </c>
      <c r="T127" s="126">
        <f>SUM(T128:T140)</f>
        <v>0</v>
      </c>
      <c r="AR127" s="121" t="s">
        <v>76</v>
      </c>
      <c r="AT127" s="127" t="s">
        <v>67</v>
      </c>
      <c r="AU127" s="127" t="s">
        <v>68</v>
      </c>
      <c r="AY127" s="121" t="s">
        <v>128</v>
      </c>
      <c r="BK127" s="128">
        <f>SUM(BK128:BK140)</f>
        <v>0</v>
      </c>
    </row>
    <row r="128" spans="2:65" s="16" customFormat="1" ht="24.15" customHeight="1">
      <c r="B128" s="131"/>
      <c r="C128" s="132" t="s">
        <v>658</v>
      </c>
      <c r="D128" s="132" t="s">
        <v>130</v>
      </c>
      <c r="E128" s="133" t="s">
        <v>659</v>
      </c>
      <c r="F128" s="134" t="s">
        <v>660</v>
      </c>
      <c r="G128" s="135" t="s">
        <v>148</v>
      </c>
      <c r="H128" s="136">
        <v>2</v>
      </c>
      <c r="I128" s="137"/>
      <c r="J128" s="137">
        <f t="shared" ref="J128:J140" si="0">ROUND(I128*H128,2)</f>
        <v>0</v>
      </c>
      <c r="K128" s="138"/>
      <c r="L128" s="17"/>
      <c r="M128" s="139"/>
      <c r="N128" s="140" t="s">
        <v>34</v>
      </c>
      <c r="O128" s="141">
        <v>0</v>
      </c>
      <c r="P128" s="141">
        <f t="shared" ref="P128:P140" si="1">O128*H128</f>
        <v>0</v>
      </c>
      <c r="Q128" s="141">
        <v>0</v>
      </c>
      <c r="R128" s="141">
        <f t="shared" ref="R128:R140" si="2">Q128*H128</f>
        <v>0</v>
      </c>
      <c r="S128" s="141">
        <v>0</v>
      </c>
      <c r="T128" s="142">
        <f t="shared" ref="T128:T140" si="3">S128*H128</f>
        <v>0</v>
      </c>
      <c r="AR128" s="143" t="s">
        <v>81</v>
      </c>
      <c r="AT128" s="143" t="s">
        <v>130</v>
      </c>
      <c r="AU128" s="143" t="s">
        <v>76</v>
      </c>
      <c r="AY128" s="6" t="s">
        <v>128</v>
      </c>
      <c r="BE128" s="144">
        <f t="shared" ref="BE128:BE140" si="4">IF(N128="základná",J128,0)</f>
        <v>0</v>
      </c>
      <c r="BF128" s="144">
        <f t="shared" ref="BF128:BF140" si="5">IF(N128="znížená",J128,0)</f>
        <v>0</v>
      </c>
      <c r="BG128" s="144">
        <f t="shared" ref="BG128:BG140" si="6">IF(N128="zákl. prenesená",J128,0)</f>
        <v>0</v>
      </c>
      <c r="BH128" s="144">
        <f t="shared" ref="BH128:BH140" si="7">IF(N128="zníž. prenesená",J128,0)</f>
        <v>0</v>
      </c>
      <c r="BI128" s="144">
        <f t="shared" ref="BI128:BI140" si="8">IF(N128="nulová",J128,0)</f>
        <v>0</v>
      </c>
      <c r="BJ128" s="6" t="s">
        <v>96</v>
      </c>
      <c r="BK128" s="144">
        <f t="shared" ref="BK128:BK140" si="9">ROUND(I128*H128,2)</f>
        <v>0</v>
      </c>
      <c r="BL128" s="6" t="s">
        <v>81</v>
      </c>
      <c r="BM128" s="143" t="s">
        <v>96</v>
      </c>
    </row>
    <row r="129" spans="2:65" s="16" customFormat="1" ht="16.5" customHeight="1">
      <c r="B129" s="131"/>
      <c r="C129" s="132" t="s">
        <v>661</v>
      </c>
      <c r="D129" s="132" t="s">
        <v>130</v>
      </c>
      <c r="E129" s="133" t="s">
        <v>662</v>
      </c>
      <c r="F129" s="134" t="s">
        <v>663</v>
      </c>
      <c r="G129" s="135" t="s">
        <v>148</v>
      </c>
      <c r="H129" s="136">
        <v>1</v>
      </c>
      <c r="I129" s="137"/>
      <c r="J129" s="137">
        <f t="shared" si="0"/>
        <v>0</v>
      </c>
      <c r="K129" s="138"/>
      <c r="L129" s="17"/>
      <c r="M129" s="139"/>
      <c r="N129" s="140" t="s">
        <v>34</v>
      </c>
      <c r="O129" s="141">
        <v>0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81</v>
      </c>
      <c r="AT129" s="143" t="s">
        <v>130</v>
      </c>
      <c r="AU129" s="143" t="s">
        <v>76</v>
      </c>
      <c r="AY129" s="6" t="s">
        <v>128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6" t="s">
        <v>96</v>
      </c>
      <c r="BK129" s="144">
        <f t="shared" si="9"/>
        <v>0</v>
      </c>
      <c r="BL129" s="6" t="s">
        <v>81</v>
      </c>
      <c r="BM129" s="143" t="s">
        <v>81</v>
      </c>
    </row>
    <row r="130" spans="2:65" s="16" customFormat="1" ht="16.5" customHeight="1">
      <c r="B130" s="131"/>
      <c r="C130" s="132" t="s">
        <v>664</v>
      </c>
      <c r="D130" s="132" t="s">
        <v>130</v>
      </c>
      <c r="E130" s="133" t="s">
        <v>665</v>
      </c>
      <c r="F130" s="134" t="s">
        <v>666</v>
      </c>
      <c r="G130" s="135" t="s">
        <v>148</v>
      </c>
      <c r="H130" s="136">
        <v>1</v>
      </c>
      <c r="I130" s="137"/>
      <c r="J130" s="137">
        <f t="shared" si="0"/>
        <v>0</v>
      </c>
      <c r="K130" s="138"/>
      <c r="L130" s="17"/>
      <c r="M130" s="139"/>
      <c r="N130" s="140" t="s">
        <v>34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81</v>
      </c>
      <c r="AT130" s="143" t="s">
        <v>130</v>
      </c>
      <c r="AU130" s="143" t="s">
        <v>76</v>
      </c>
      <c r="AY130" s="6" t="s">
        <v>128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6" t="s">
        <v>96</v>
      </c>
      <c r="BK130" s="144">
        <f t="shared" si="9"/>
        <v>0</v>
      </c>
      <c r="BL130" s="6" t="s">
        <v>81</v>
      </c>
      <c r="BM130" s="143" t="s">
        <v>87</v>
      </c>
    </row>
    <row r="131" spans="2:65" s="16" customFormat="1" ht="16.5" customHeight="1">
      <c r="B131" s="131"/>
      <c r="C131" s="132" t="s">
        <v>667</v>
      </c>
      <c r="D131" s="132" t="s">
        <v>130</v>
      </c>
      <c r="E131" s="133" t="s">
        <v>668</v>
      </c>
      <c r="F131" s="134" t="s">
        <v>669</v>
      </c>
      <c r="G131" s="135" t="s">
        <v>148</v>
      </c>
      <c r="H131" s="136">
        <v>1</v>
      </c>
      <c r="I131" s="137"/>
      <c r="J131" s="137">
        <f t="shared" si="0"/>
        <v>0</v>
      </c>
      <c r="K131" s="138"/>
      <c r="L131" s="17"/>
      <c r="M131" s="139"/>
      <c r="N131" s="140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81</v>
      </c>
      <c r="AT131" s="143" t="s">
        <v>130</v>
      </c>
      <c r="AU131" s="143" t="s">
        <v>76</v>
      </c>
      <c r="AY131" s="6" t="s">
        <v>128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6" t="s">
        <v>96</v>
      </c>
      <c r="BK131" s="144">
        <f t="shared" si="9"/>
        <v>0</v>
      </c>
      <c r="BL131" s="6" t="s">
        <v>81</v>
      </c>
      <c r="BM131" s="143" t="s">
        <v>141</v>
      </c>
    </row>
    <row r="132" spans="2:65" s="16" customFormat="1" ht="37.950000000000003" customHeight="1">
      <c r="B132" s="131"/>
      <c r="C132" s="132" t="s">
        <v>670</v>
      </c>
      <c r="D132" s="132" t="s">
        <v>130</v>
      </c>
      <c r="E132" s="133" t="s">
        <v>671</v>
      </c>
      <c r="F132" s="134" t="s">
        <v>672</v>
      </c>
      <c r="G132" s="135" t="s">
        <v>148</v>
      </c>
      <c r="H132" s="136">
        <v>2</v>
      </c>
      <c r="I132" s="137"/>
      <c r="J132" s="137">
        <f t="shared" si="0"/>
        <v>0</v>
      </c>
      <c r="K132" s="138"/>
      <c r="L132" s="17"/>
      <c r="M132" s="139"/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81</v>
      </c>
      <c r="AT132" s="143" t="s">
        <v>130</v>
      </c>
      <c r="AU132" s="143" t="s">
        <v>76</v>
      </c>
      <c r="AY132" s="6" t="s">
        <v>128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6" t="s">
        <v>96</v>
      </c>
      <c r="BK132" s="144">
        <f t="shared" si="9"/>
        <v>0</v>
      </c>
      <c r="BL132" s="6" t="s">
        <v>81</v>
      </c>
      <c r="BM132" s="143" t="s">
        <v>144</v>
      </c>
    </row>
    <row r="133" spans="2:65" s="16" customFormat="1" ht="21.75" customHeight="1">
      <c r="B133" s="131"/>
      <c r="C133" s="132" t="s">
        <v>673</v>
      </c>
      <c r="D133" s="132" t="s">
        <v>130</v>
      </c>
      <c r="E133" s="133" t="s">
        <v>674</v>
      </c>
      <c r="F133" s="134" t="s">
        <v>675</v>
      </c>
      <c r="G133" s="135" t="s">
        <v>148</v>
      </c>
      <c r="H133" s="136">
        <v>1</v>
      </c>
      <c r="I133" s="137"/>
      <c r="J133" s="137">
        <f t="shared" si="0"/>
        <v>0</v>
      </c>
      <c r="K133" s="138"/>
      <c r="L133" s="17"/>
      <c r="M133" s="139"/>
      <c r="N133" s="140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81</v>
      </c>
      <c r="AT133" s="143" t="s">
        <v>130</v>
      </c>
      <c r="AU133" s="143" t="s">
        <v>76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149</v>
      </c>
    </row>
    <row r="134" spans="2:65" s="16" customFormat="1" ht="24.15" customHeight="1">
      <c r="B134" s="131"/>
      <c r="C134" s="132" t="s">
        <v>676</v>
      </c>
      <c r="D134" s="132" t="s">
        <v>130</v>
      </c>
      <c r="E134" s="133" t="s">
        <v>677</v>
      </c>
      <c r="F134" s="134" t="s">
        <v>678</v>
      </c>
      <c r="G134" s="135" t="s">
        <v>148</v>
      </c>
      <c r="H134" s="136">
        <v>1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76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145</v>
      </c>
    </row>
    <row r="135" spans="2:65" s="16" customFormat="1" ht="24.15" customHeight="1">
      <c r="B135" s="131"/>
      <c r="C135" s="132" t="s">
        <v>679</v>
      </c>
      <c r="D135" s="132" t="s">
        <v>130</v>
      </c>
      <c r="E135" s="133" t="s">
        <v>680</v>
      </c>
      <c r="F135" s="134" t="s">
        <v>681</v>
      </c>
      <c r="G135" s="135" t="s">
        <v>148</v>
      </c>
      <c r="H135" s="136">
        <v>1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81</v>
      </c>
      <c r="AT135" s="143" t="s">
        <v>130</v>
      </c>
      <c r="AU135" s="143" t="s">
        <v>76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157</v>
      </c>
    </row>
    <row r="136" spans="2:65" s="16" customFormat="1" ht="24.15" customHeight="1">
      <c r="B136" s="131"/>
      <c r="C136" s="132" t="s">
        <v>682</v>
      </c>
      <c r="D136" s="132" t="s">
        <v>130</v>
      </c>
      <c r="E136" s="133" t="s">
        <v>683</v>
      </c>
      <c r="F136" s="134" t="s">
        <v>684</v>
      </c>
      <c r="G136" s="135" t="s">
        <v>148</v>
      </c>
      <c r="H136" s="136">
        <v>1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76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160</v>
      </c>
    </row>
    <row r="137" spans="2:65" s="16" customFormat="1" ht="24.15" customHeight="1">
      <c r="B137" s="131"/>
      <c r="C137" s="132" t="s">
        <v>685</v>
      </c>
      <c r="D137" s="132" t="s">
        <v>130</v>
      </c>
      <c r="E137" s="133" t="s">
        <v>686</v>
      </c>
      <c r="F137" s="134" t="s">
        <v>687</v>
      </c>
      <c r="G137" s="135" t="s">
        <v>148</v>
      </c>
      <c r="H137" s="136">
        <v>2</v>
      </c>
      <c r="I137" s="137"/>
      <c r="J137" s="137">
        <f t="shared" si="0"/>
        <v>0</v>
      </c>
      <c r="K137" s="138"/>
      <c r="L137" s="17"/>
      <c r="M137" s="139"/>
      <c r="N137" s="140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81</v>
      </c>
      <c r="AT137" s="143" t="s">
        <v>130</v>
      </c>
      <c r="AU137" s="143" t="s">
        <v>76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6</v>
      </c>
    </row>
    <row r="138" spans="2:65" s="16" customFormat="1" ht="24.15" customHeight="1">
      <c r="B138" s="131"/>
      <c r="C138" s="132" t="s">
        <v>688</v>
      </c>
      <c r="D138" s="132" t="s">
        <v>130</v>
      </c>
      <c r="E138" s="133" t="s">
        <v>689</v>
      </c>
      <c r="F138" s="134" t="s">
        <v>690</v>
      </c>
      <c r="G138" s="135" t="s">
        <v>148</v>
      </c>
      <c r="H138" s="136">
        <v>1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76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166</v>
      </c>
    </row>
    <row r="139" spans="2:65" s="16" customFormat="1" ht="16.5" customHeight="1">
      <c r="B139" s="131"/>
      <c r="C139" s="132" t="s">
        <v>691</v>
      </c>
      <c r="D139" s="132" t="s">
        <v>130</v>
      </c>
      <c r="E139" s="133" t="s">
        <v>692</v>
      </c>
      <c r="F139" s="134" t="s">
        <v>693</v>
      </c>
      <c r="G139" s="135" t="s">
        <v>148</v>
      </c>
      <c r="H139" s="136">
        <v>1</v>
      </c>
      <c r="I139" s="137"/>
      <c r="J139" s="137">
        <f t="shared" si="0"/>
        <v>0</v>
      </c>
      <c r="K139" s="138"/>
      <c r="L139" s="17"/>
      <c r="M139" s="139"/>
      <c r="N139" s="140" t="s">
        <v>34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81</v>
      </c>
      <c r="AT139" s="143" t="s">
        <v>130</v>
      </c>
      <c r="AU139" s="143" t="s">
        <v>76</v>
      </c>
      <c r="AY139" s="6" t="s">
        <v>128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6" t="s">
        <v>96</v>
      </c>
      <c r="BK139" s="144">
        <f t="shared" si="9"/>
        <v>0</v>
      </c>
      <c r="BL139" s="6" t="s">
        <v>81</v>
      </c>
      <c r="BM139" s="143" t="s">
        <v>169</v>
      </c>
    </row>
    <row r="140" spans="2:65" s="16" customFormat="1" ht="16.5" customHeight="1">
      <c r="B140" s="131"/>
      <c r="C140" s="132" t="s">
        <v>694</v>
      </c>
      <c r="D140" s="132" t="s">
        <v>130</v>
      </c>
      <c r="E140" s="133" t="s">
        <v>695</v>
      </c>
      <c r="F140" s="134" t="s">
        <v>696</v>
      </c>
      <c r="G140" s="135" t="s">
        <v>148</v>
      </c>
      <c r="H140" s="136">
        <v>1</v>
      </c>
      <c r="I140" s="137"/>
      <c r="J140" s="137">
        <f t="shared" si="0"/>
        <v>0</v>
      </c>
      <c r="K140" s="138"/>
      <c r="L140" s="17"/>
      <c r="M140" s="139"/>
      <c r="N140" s="140" t="s">
        <v>34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81</v>
      </c>
      <c r="AT140" s="143" t="s">
        <v>130</v>
      </c>
      <c r="AU140" s="143" t="s">
        <v>76</v>
      </c>
      <c r="AY140" s="6" t="s">
        <v>128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6" t="s">
        <v>96</v>
      </c>
      <c r="BK140" s="144">
        <f t="shared" si="9"/>
        <v>0</v>
      </c>
      <c r="BL140" s="6" t="s">
        <v>81</v>
      </c>
      <c r="BM140" s="143" t="s">
        <v>173</v>
      </c>
    </row>
    <row r="141" spans="2:65" s="119" customFormat="1" ht="25.95" customHeight="1">
      <c r="B141" s="120"/>
      <c r="D141" s="121" t="s">
        <v>67</v>
      </c>
      <c r="E141" s="122" t="s">
        <v>320</v>
      </c>
      <c r="F141" s="122" t="s">
        <v>697</v>
      </c>
      <c r="J141" s="123">
        <f>BK141</f>
        <v>0</v>
      </c>
      <c r="L141" s="120"/>
      <c r="M141" s="124"/>
      <c r="P141" s="125">
        <f>SUM(P142:P143)</f>
        <v>0</v>
      </c>
      <c r="R141" s="125">
        <f>SUM(R142:R143)</f>
        <v>0</v>
      </c>
      <c r="T141" s="126">
        <f>SUM(T142:T143)</f>
        <v>0</v>
      </c>
      <c r="AR141" s="121" t="s">
        <v>76</v>
      </c>
      <c r="AT141" s="127" t="s">
        <v>67</v>
      </c>
      <c r="AU141" s="127" t="s">
        <v>68</v>
      </c>
      <c r="AY141" s="121" t="s">
        <v>128</v>
      </c>
      <c r="BK141" s="128">
        <f>SUM(BK142:BK143)</f>
        <v>0</v>
      </c>
    </row>
    <row r="142" spans="2:65" s="16" customFormat="1" ht="16.5" customHeight="1">
      <c r="B142" s="131"/>
      <c r="C142" s="132" t="s">
        <v>698</v>
      </c>
      <c r="D142" s="132" t="s">
        <v>130</v>
      </c>
      <c r="E142" s="133" t="s">
        <v>699</v>
      </c>
      <c r="F142" s="134" t="s">
        <v>700</v>
      </c>
      <c r="G142" s="135" t="s">
        <v>701</v>
      </c>
      <c r="H142" s="136">
        <v>1</v>
      </c>
      <c r="I142" s="137"/>
      <c r="J142" s="137">
        <f>ROUND(I142*H142,2)</f>
        <v>0</v>
      </c>
      <c r="K142" s="138"/>
      <c r="L142" s="17"/>
      <c r="M142" s="139"/>
      <c r="N142" s="140" t="s">
        <v>34</v>
      </c>
      <c r="O142" s="141">
        <v>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81</v>
      </c>
      <c r="AT142" s="143" t="s">
        <v>130</v>
      </c>
      <c r="AU142" s="143" t="s">
        <v>76</v>
      </c>
      <c r="AY142" s="6" t="s">
        <v>128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6" t="s">
        <v>96</v>
      </c>
      <c r="BK142" s="144">
        <f>ROUND(I142*H142,2)</f>
        <v>0</v>
      </c>
      <c r="BL142" s="6" t="s">
        <v>81</v>
      </c>
      <c r="BM142" s="143" t="s">
        <v>176</v>
      </c>
    </row>
    <row r="143" spans="2:65" s="16" customFormat="1" ht="24.15" customHeight="1">
      <c r="B143" s="131"/>
      <c r="C143" s="132" t="s">
        <v>702</v>
      </c>
      <c r="D143" s="132" t="s">
        <v>130</v>
      </c>
      <c r="E143" s="133" t="s">
        <v>703</v>
      </c>
      <c r="F143" s="134" t="s">
        <v>704</v>
      </c>
      <c r="G143" s="135" t="s">
        <v>701</v>
      </c>
      <c r="H143" s="136">
        <v>1</v>
      </c>
      <c r="I143" s="137"/>
      <c r="J143" s="137">
        <f>ROUND(I143*H143,2)</f>
        <v>0</v>
      </c>
      <c r="K143" s="138"/>
      <c r="L143" s="17"/>
      <c r="M143" s="139"/>
      <c r="N143" s="140" t="s">
        <v>34</v>
      </c>
      <c r="O143" s="141">
        <v>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81</v>
      </c>
      <c r="AT143" s="143" t="s">
        <v>130</v>
      </c>
      <c r="AU143" s="143" t="s">
        <v>76</v>
      </c>
      <c r="AY143" s="6" t="s">
        <v>128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6" t="s">
        <v>96</v>
      </c>
      <c r="BK143" s="144">
        <f>ROUND(I143*H143,2)</f>
        <v>0</v>
      </c>
      <c r="BL143" s="6" t="s">
        <v>81</v>
      </c>
      <c r="BM143" s="143" t="s">
        <v>180</v>
      </c>
    </row>
    <row r="144" spans="2:65" s="119" customFormat="1" ht="25.95" customHeight="1">
      <c r="B144" s="120"/>
      <c r="D144" s="121" t="s">
        <v>67</v>
      </c>
      <c r="E144" s="122" t="s">
        <v>640</v>
      </c>
      <c r="F144" s="122" t="s">
        <v>705</v>
      </c>
      <c r="J144" s="123">
        <f>BK144</f>
        <v>0</v>
      </c>
      <c r="L144" s="120"/>
      <c r="M144" s="124"/>
      <c r="P144" s="125">
        <f>SUM(P145:P146)</f>
        <v>0</v>
      </c>
      <c r="R144" s="125">
        <f>SUM(R145:R146)</f>
        <v>0</v>
      </c>
      <c r="T144" s="126">
        <f>SUM(T145:T146)</f>
        <v>0</v>
      </c>
      <c r="AR144" s="121" t="s">
        <v>76</v>
      </c>
      <c r="AT144" s="127" t="s">
        <v>67</v>
      </c>
      <c r="AU144" s="127" t="s">
        <v>68</v>
      </c>
      <c r="AY144" s="121" t="s">
        <v>128</v>
      </c>
      <c r="BK144" s="128">
        <f>SUM(BK145:BK146)</f>
        <v>0</v>
      </c>
    </row>
    <row r="145" spans="2:65" s="16" customFormat="1" ht="16.5" customHeight="1">
      <c r="B145" s="131"/>
      <c r="C145" s="132" t="s">
        <v>706</v>
      </c>
      <c r="D145" s="132" t="s">
        <v>130</v>
      </c>
      <c r="E145" s="133" t="s">
        <v>707</v>
      </c>
      <c r="F145" s="134" t="s">
        <v>708</v>
      </c>
      <c r="G145" s="135" t="s">
        <v>148</v>
      </c>
      <c r="H145" s="136">
        <v>1</v>
      </c>
      <c r="I145" s="137"/>
      <c r="J145" s="137">
        <f>ROUND(I145*H145,2)</f>
        <v>0</v>
      </c>
      <c r="K145" s="138"/>
      <c r="L145" s="17"/>
      <c r="M145" s="139"/>
      <c r="N145" s="140" t="s">
        <v>34</v>
      </c>
      <c r="O145" s="141">
        <v>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81</v>
      </c>
      <c r="AT145" s="143" t="s">
        <v>130</v>
      </c>
      <c r="AU145" s="143" t="s">
        <v>76</v>
      </c>
      <c r="AY145" s="6" t="s">
        <v>128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6" t="s">
        <v>96</v>
      </c>
      <c r="BK145" s="144">
        <f>ROUND(I145*H145,2)</f>
        <v>0</v>
      </c>
      <c r="BL145" s="6" t="s">
        <v>81</v>
      </c>
      <c r="BM145" s="143" t="s">
        <v>183</v>
      </c>
    </row>
    <row r="146" spans="2:65" s="16" customFormat="1" ht="16.5" customHeight="1">
      <c r="B146" s="131"/>
      <c r="C146" s="132" t="s">
        <v>709</v>
      </c>
      <c r="D146" s="132" t="s">
        <v>130</v>
      </c>
      <c r="E146" s="133" t="s">
        <v>710</v>
      </c>
      <c r="F146" s="134" t="s">
        <v>711</v>
      </c>
      <c r="G146" s="135" t="s">
        <v>148</v>
      </c>
      <c r="H146" s="136">
        <v>1</v>
      </c>
      <c r="I146" s="137"/>
      <c r="J146" s="137">
        <f>ROUND(I146*H146,2)</f>
        <v>0</v>
      </c>
      <c r="K146" s="138"/>
      <c r="L146" s="17"/>
      <c r="M146" s="139"/>
      <c r="N146" s="140" t="s">
        <v>34</v>
      </c>
      <c r="O146" s="141">
        <v>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81</v>
      </c>
      <c r="AT146" s="143" t="s">
        <v>130</v>
      </c>
      <c r="AU146" s="143" t="s">
        <v>76</v>
      </c>
      <c r="AY146" s="6" t="s">
        <v>128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6" t="s">
        <v>96</v>
      </c>
      <c r="BK146" s="144">
        <f>ROUND(I146*H146,2)</f>
        <v>0</v>
      </c>
      <c r="BL146" s="6" t="s">
        <v>81</v>
      </c>
      <c r="BM146" s="143" t="s">
        <v>187</v>
      </c>
    </row>
    <row r="147" spans="2:65" s="119" customFormat="1" ht="25.95" customHeight="1">
      <c r="B147" s="120"/>
      <c r="D147" s="121" t="s">
        <v>67</v>
      </c>
      <c r="E147" s="122" t="s">
        <v>712</v>
      </c>
      <c r="F147" s="122" t="s">
        <v>713</v>
      </c>
      <c r="J147" s="123">
        <f>BK147</f>
        <v>0</v>
      </c>
      <c r="L147" s="120"/>
      <c r="M147" s="124"/>
      <c r="P147" s="125">
        <f>SUM(P148:P151)</f>
        <v>0</v>
      </c>
      <c r="R147" s="125">
        <f>SUM(R148:R151)</f>
        <v>0</v>
      </c>
      <c r="T147" s="126">
        <f>SUM(T148:T151)</f>
        <v>0</v>
      </c>
      <c r="AR147" s="121" t="s">
        <v>76</v>
      </c>
      <c r="AT147" s="127" t="s">
        <v>67</v>
      </c>
      <c r="AU147" s="127" t="s">
        <v>68</v>
      </c>
      <c r="AY147" s="121" t="s">
        <v>128</v>
      </c>
      <c r="BK147" s="128">
        <f>SUM(BK148:BK151)</f>
        <v>0</v>
      </c>
    </row>
    <row r="148" spans="2:65" s="16" customFormat="1" ht="16.5" customHeight="1">
      <c r="B148" s="131"/>
      <c r="C148" s="132" t="s">
        <v>714</v>
      </c>
      <c r="D148" s="132" t="s">
        <v>130</v>
      </c>
      <c r="E148" s="133" t="s">
        <v>715</v>
      </c>
      <c r="F148" s="134" t="s">
        <v>716</v>
      </c>
      <c r="G148" s="135" t="s">
        <v>148</v>
      </c>
      <c r="H148" s="136">
        <v>1</v>
      </c>
      <c r="I148" s="137"/>
      <c r="J148" s="137">
        <f>ROUND(I148*H148,2)</f>
        <v>0</v>
      </c>
      <c r="K148" s="138"/>
      <c r="L148" s="17"/>
      <c r="M148" s="139"/>
      <c r="N148" s="140" t="s">
        <v>34</v>
      </c>
      <c r="O148" s="141">
        <v>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81</v>
      </c>
      <c r="AT148" s="143" t="s">
        <v>130</v>
      </c>
      <c r="AU148" s="143" t="s">
        <v>76</v>
      </c>
      <c r="AY148" s="6" t="s">
        <v>128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6" t="s">
        <v>96</v>
      </c>
      <c r="BK148" s="144">
        <f>ROUND(I148*H148,2)</f>
        <v>0</v>
      </c>
      <c r="BL148" s="6" t="s">
        <v>81</v>
      </c>
      <c r="BM148" s="143" t="s">
        <v>194</v>
      </c>
    </row>
    <row r="149" spans="2:65" s="16" customFormat="1" ht="16.5" customHeight="1">
      <c r="B149" s="131"/>
      <c r="C149" s="132" t="s">
        <v>717</v>
      </c>
      <c r="D149" s="132" t="s">
        <v>130</v>
      </c>
      <c r="E149" s="133" t="s">
        <v>718</v>
      </c>
      <c r="F149" s="134" t="s">
        <v>719</v>
      </c>
      <c r="G149" s="135" t="s">
        <v>148</v>
      </c>
      <c r="H149" s="136">
        <v>2</v>
      </c>
      <c r="I149" s="137"/>
      <c r="J149" s="137">
        <f>ROUND(I149*H149,2)</f>
        <v>0</v>
      </c>
      <c r="K149" s="138"/>
      <c r="L149" s="17"/>
      <c r="M149" s="139"/>
      <c r="N149" s="140" t="s">
        <v>34</v>
      </c>
      <c r="O149" s="141">
        <v>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81</v>
      </c>
      <c r="AT149" s="143" t="s">
        <v>130</v>
      </c>
      <c r="AU149" s="143" t="s">
        <v>76</v>
      </c>
      <c r="AY149" s="6" t="s">
        <v>128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6" t="s">
        <v>96</v>
      </c>
      <c r="BK149" s="144">
        <f>ROUND(I149*H149,2)</f>
        <v>0</v>
      </c>
      <c r="BL149" s="6" t="s">
        <v>81</v>
      </c>
      <c r="BM149" s="143" t="s">
        <v>197</v>
      </c>
    </row>
    <row r="150" spans="2:65" s="16" customFormat="1" ht="16.5" customHeight="1">
      <c r="B150" s="131"/>
      <c r="C150" s="132" t="s">
        <v>720</v>
      </c>
      <c r="D150" s="132" t="s">
        <v>130</v>
      </c>
      <c r="E150" s="133" t="s">
        <v>721</v>
      </c>
      <c r="F150" s="134" t="s">
        <v>722</v>
      </c>
      <c r="G150" s="135" t="s">
        <v>148</v>
      </c>
      <c r="H150" s="136">
        <v>1</v>
      </c>
      <c r="I150" s="137"/>
      <c r="J150" s="137">
        <f>ROUND(I150*H150,2)</f>
        <v>0</v>
      </c>
      <c r="K150" s="138"/>
      <c r="L150" s="17"/>
      <c r="M150" s="139"/>
      <c r="N150" s="140" t="s">
        <v>34</v>
      </c>
      <c r="O150" s="141">
        <v>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81</v>
      </c>
      <c r="AT150" s="143" t="s">
        <v>130</v>
      </c>
      <c r="AU150" s="143" t="s">
        <v>76</v>
      </c>
      <c r="AY150" s="6" t="s">
        <v>128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6" t="s">
        <v>96</v>
      </c>
      <c r="BK150" s="144">
        <f>ROUND(I150*H150,2)</f>
        <v>0</v>
      </c>
      <c r="BL150" s="6" t="s">
        <v>81</v>
      </c>
      <c r="BM150" s="143" t="s">
        <v>202</v>
      </c>
    </row>
    <row r="151" spans="2:65" s="16" customFormat="1" ht="16.5" customHeight="1">
      <c r="B151" s="131"/>
      <c r="C151" s="132" t="s">
        <v>723</v>
      </c>
      <c r="D151" s="132" t="s">
        <v>130</v>
      </c>
      <c r="E151" s="133" t="s">
        <v>724</v>
      </c>
      <c r="F151" s="134" t="s">
        <v>725</v>
      </c>
      <c r="G151" s="135" t="s">
        <v>148</v>
      </c>
      <c r="H151" s="136">
        <v>2</v>
      </c>
      <c r="I151" s="137"/>
      <c r="J151" s="137">
        <f>ROUND(I151*H151,2)</f>
        <v>0</v>
      </c>
      <c r="K151" s="138"/>
      <c r="L151" s="17"/>
      <c r="M151" s="139"/>
      <c r="N151" s="140" t="s">
        <v>34</v>
      </c>
      <c r="O151" s="141">
        <v>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81</v>
      </c>
      <c r="AT151" s="143" t="s">
        <v>130</v>
      </c>
      <c r="AU151" s="143" t="s">
        <v>76</v>
      </c>
      <c r="AY151" s="6" t="s">
        <v>128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6" t="s">
        <v>96</v>
      </c>
      <c r="BK151" s="144">
        <f>ROUND(I151*H151,2)</f>
        <v>0</v>
      </c>
      <c r="BL151" s="6" t="s">
        <v>81</v>
      </c>
      <c r="BM151" s="143" t="s">
        <v>268</v>
      </c>
    </row>
    <row r="152" spans="2:65" s="119" customFormat="1" ht="25.95" customHeight="1">
      <c r="B152" s="120"/>
      <c r="D152" s="121" t="s">
        <v>67</v>
      </c>
      <c r="E152" s="122" t="s">
        <v>726</v>
      </c>
      <c r="F152" s="122" t="s">
        <v>727</v>
      </c>
      <c r="J152" s="123">
        <f>BK152</f>
        <v>0</v>
      </c>
      <c r="L152" s="120"/>
      <c r="M152" s="124"/>
      <c r="P152" s="125">
        <f>SUM(P153:P156)</f>
        <v>0</v>
      </c>
      <c r="R152" s="125">
        <f>SUM(R153:R156)</f>
        <v>0</v>
      </c>
      <c r="T152" s="126">
        <f>SUM(T153:T156)</f>
        <v>0</v>
      </c>
      <c r="AR152" s="121" t="s">
        <v>76</v>
      </c>
      <c r="AT152" s="127" t="s">
        <v>67</v>
      </c>
      <c r="AU152" s="127" t="s">
        <v>68</v>
      </c>
      <c r="AY152" s="121" t="s">
        <v>128</v>
      </c>
      <c r="BK152" s="128">
        <f>SUM(BK153:BK156)</f>
        <v>0</v>
      </c>
    </row>
    <row r="153" spans="2:65" s="16" customFormat="1" ht="16.5" customHeight="1">
      <c r="B153" s="131"/>
      <c r="C153" s="132" t="s">
        <v>728</v>
      </c>
      <c r="D153" s="132" t="s">
        <v>130</v>
      </c>
      <c r="E153" s="133" t="s">
        <v>729</v>
      </c>
      <c r="F153" s="134" t="s">
        <v>730</v>
      </c>
      <c r="G153" s="135" t="s">
        <v>153</v>
      </c>
      <c r="H153" s="136">
        <v>4</v>
      </c>
      <c r="I153" s="137"/>
      <c r="J153" s="137">
        <f>ROUND(I153*H153,2)</f>
        <v>0</v>
      </c>
      <c r="K153" s="138"/>
      <c r="L153" s="17"/>
      <c r="M153" s="139"/>
      <c r="N153" s="140" t="s">
        <v>34</v>
      </c>
      <c r="O153" s="141">
        <v>0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81</v>
      </c>
      <c r="AT153" s="143" t="s">
        <v>130</v>
      </c>
      <c r="AU153" s="143" t="s">
        <v>76</v>
      </c>
      <c r="AY153" s="6" t="s">
        <v>128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6" t="s">
        <v>96</v>
      </c>
      <c r="BK153" s="144">
        <f>ROUND(I153*H153,2)</f>
        <v>0</v>
      </c>
      <c r="BL153" s="6" t="s">
        <v>81</v>
      </c>
      <c r="BM153" s="143" t="s">
        <v>271</v>
      </c>
    </row>
    <row r="154" spans="2:65" s="16" customFormat="1" ht="16.5" customHeight="1">
      <c r="B154" s="131"/>
      <c r="C154" s="132" t="s">
        <v>731</v>
      </c>
      <c r="D154" s="132" t="s">
        <v>130</v>
      </c>
      <c r="E154" s="133" t="s">
        <v>732</v>
      </c>
      <c r="F154" s="134" t="s">
        <v>733</v>
      </c>
      <c r="G154" s="135" t="s">
        <v>153</v>
      </c>
      <c r="H154" s="136">
        <v>80</v>
      </c>
      <c r="I154" s="137"/>
      <c r="J154" s="137">
        <f>ROUND(I154*H154,2)</f>
        <v>0</v>
      </c>
      <c r="K154" s="138"/>
      <c r="L154" s="17"/>
      <c r="M154" s="139"/>
      <c r="N154" s="140" t="s">
        <v>34</v>
      </c>
      <c r="O154" s="141">
        <v>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81</v>
      </c>
      <c r="AT154" s="143" t="s">
        <v>130</v>
      </c>
      <c r="AU154" s="143" t="s">
        <v>76</v>
      </c>
      <c r="AY154" s="6" t="s">
        <v>128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6" t="s">
        <v>96</v>
      </c>
      <c r="BK154" s="144">
        <f>ROUND(I154*H154,2)</f>
        <v>0</v>
      </c>
      <c r="BL154" s="6" t="s">
        <v>81</v>
      </c>
      <c r="BM154" s="143" t="s">
        <v>274</v>
      </c>
    </row>
    <row r="155" spans="2:65" s="16" customFormat="1" ht="16.5" customHeight="1">
      <c r="B155" s="131"/>
      <c r="C155" s="132" t="s">
        <v>734</v>
      </c>
      <c r="D155" s="132" t="s">
        <v>130</v>
      </c>
      <c r="E155" s="133" t="s">
        <v>735</v>
      </c>
      <c r="F155" s="134" t="s">
        <v>736</v>
      </c>
      <c r="G155" s="135" t="s">
        <v>153</v>
      </c>
      <c r="H155" s="136">
        <v>8</v>
      </c>
      <c r="I155" s="137"/>
      <c r="J155" s="137">
        <f>ROUND(I155*H155,2)</f>
        <v>0</v>
      </c>
      <c r="K155" s="138"/>
      <c r="L155" s="17"/>
      <c r="M155" s="139"/>
      <c r="N155" s="140" t="s">
        <v>34</v>
      </c>
      <c r="O155" s="141">
        <v>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81</v>
      </c>
      <c r="AT155" s="143" t="s">
        <v>130</v>
      </c>
      <c r="AU155" s="143" t="s">
        <v>76</v>
      </c>
      <c r="AY155" s="6" t="s">
        <v>128</v>
      </c>
      <c r="BE155" s="144">
        <f>IF(N155="základná",J155,0)</f>
        <v>0</v>
      </c>
      <c r="BF155" s="144">
        <f>IF(N155="znížená",J155,0)</f>
        <v>0</v>
      </c>
      <c r="BG155" s="144">
        <f>IF(N155="zákl. prenesená",J155,0)</f>
        <v>0</v>
      </c>
      <c r="BH155" s="144">
        <f>IF(N155="zníž. prenesená",J155,0)</f>
        <v>0</v>
      </c>
      <c r="BI155" s="144">
        <f>IF(N155="nulová",J155,0)</f>
        <v>0</v>
      </c>
      <c r="BJ155" s="6" t="s">
        <v>96</v>
      </c>
      <c r="BK155" s="144">
        <f>ROUND(I155*H155,2)</f>
        <v>0</v>
      </c>
      <c r="BL155" s="6" t="s">
        <v>81</v>
      </c>
      <c r="BM155" s="143" t="s">
        <v>278</v>
      </c>
    </row>
    <row r="156" spans="2:65" s="16" customFormat="1" ht="16.5" customHeight="1">
      <c r="B156" s="131"/>
      <c r="C156" s="132" t="s">
        <v>737</v>
      </c>
      <c r="D156" s="132" t="s">
        <v>130</v>
      </c>
      <c r="E156" s="133" t="s">
        <v>738</v>
      </c>
      <c r="F156" s="134" t="s">
        <v>739</v>
      </c>
      <c r="G156" s="135" t="s">
        <v>153</v>
      </c>
      <c r="H156" s="136">
        <v>79</v>
      </c>
      <c r="I156" s="137"/>
      <c r="J156" s="137">
        <f>ROUND(I156*H156,2)</f>
        <v>0</v>
      </c>
      <c r="K156" s="138"/>
      <c r="L156" s="17"/>
      <c r="M156" s="139"/>
      <c r="N156" s="140" t="s">
        <v>34</v>
      </c>
      <c r="O156" s="141">
        <v>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81</v>
      </c>
      <c r="AT156" s="143" t="s">
        <v>130</v>
      </c>
      <c r="AU156" s="143" t="s">
        <v>76</v>
      </c>
      <c r="AY156" s="6" t="s">
        <v>128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6" t="s">
        <v>96</v>
      </c>
      <c r="BK156" s="144">
        <f>ROUND(I156*H156,2)</f>
        <v>0</v>
      </c>
      <c r="BL156" s="6" t="s">
        <v>81</v>
      </c>
      <c r="BM156" s="143" t="s">
        <v>282</v>
      </c>
    </row>
    <row r="157" spans="2:65" s="119" customFormat="1" ht="25.95" customHeight="1">
      <c r="B157" s="120"/>
      <c r="D157" s="121" t="s">
        <v>67</v>
      </c>
      <c r="E157" s="122" t="s">
        <v>740</v>
      </c>
      <c r="F157" s="122" t="s">
        <v>741</v>
      </c>
      <c r="J157" s="123">
        <f>BK157</f>
        <v>0</v>
      </c>
      <c r="L157" s="120"/>
      <c r="M157" s="124"/>
      <c r="P157" s="125">
        <f>SUM(P158:P161)</f>
        <v>0</v>
      </c>
      <c r="R157" s="125">
        <f>SUM(R158:R161)</f>
        <v>0</v>
      </c>
      <c r="T157" s="126">
        <f>SUM(T158:T161)</f>
        <v>0</v>
      </c>
      <c r="AR157" s="121" t="s">
        <v>76</v>
      </c>
      <c r="AT157" s="127" t="s">
        <v>67</v>
      </c>
      <c r="AU157" s="127" t="s">
        <v>68</v>
      </c>
      <c r="AY157" s="121" t="s">
        <v>128</v>
      </c>
      <c r="BK157" s="128">
        <f>SUM(BK158:BK161)</f>
        <v>0</v>
      </c>
    </row>
    <row r="158" spans="2:65" s="16" customFormat="1" ht="24.15" customHeight="1">
      <c r="B158" s="131"/>
      <c r="C158" s="132" t="s">
        <v>742</v>
      </c>
      <c r="D158" s="132" t="s">
        <v>130</v>
      </c>
      <c r="E158" s="133" t="s">
        <v>743</v>
      </c>
      <c r="F158" s="134" t="s">
        <v>744</v>
      </c>
      <c r="G158" s="135" t="s">
        <v>153</v>
      </c>
      <c r="H158" s="136">
        <v>4</v>
      </c>
      <c r="I158" s="137"/>
      <c r="J158" s="137">
        <f>ROUND(I158*H158,2)</f>
        <v>0</v>
      </c>
      <c r="K158" s="138"/>
      <c r="L158" s="17"/>
      <c r="M158" s="139"/>
      <c r="N158" s="140" t="s">
        <v>34</v>
      </c>
      <c r="O158" s="141">
        <v>0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81</v>
      </c>
      <c r="AT158" s="143" t="s">
        <v>130</v>
      </c>
      <c r="AU158" s="143" t="s">
        <v>76</v>
      </c>
      <c r="AY158" s="6" t="s">
        <v>128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6" t="s">
        <v>96</v>
      </c>
      <c r="BK158" s="144">
        <f>ROUND(I158*H158,2)</f>
        <v>0</v>
      </c>
      <c r="BL158" s="6" t="s">
        <v>81</v>
      </c>
      <c r="BM158" s="143" t="s">
        <v>285</v>
      </c>
    </row>
    <row r="159" spans="2:65" s="16" customFormat="1" ht="24.15" customHeight="1">
      <c r="B159" s="131"/>
      <c r="C159" s="132" t="s">
        <v>745</v>
      </c>
      <c r="D159" s="132" t="s">
        <v>130</v>
      </c>
      <c r="E159" s="133" t="s">
        <v>746</v>
      </c>
      <c r="F159" s="134" t="s">
        <v>747</v>
      </c>
      <c r="G159" s="135" t="s">
        <v>153</v>
      </c>
      <c r="H159" s="136">
        <v>80</v>
      </c>
      <c r="I159" s="137"/>
      <c r="J159" s="137">
        <f>ROUND(I159*H159,2)</f>
        <v>0</v>
      </c>
      <c r="K159" s="138"/>
      <c r="L159" s="17"/>
      <c r="M159" s="139"/>
      <c r="N159" s="140" t="s">
        <v>34</v>
      </c>
      <c r="O159" s="141">
        <v>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81</v>
      </c>
      <c r="AT159" s="143" t="s">
        <v>130</v>
      </c>
      <c r="AU159" s="143" t="s">
        <v>76</v>
      </c>
      <c r="AY159" s="6" t="s">
        <v>128</v>
      </c>
      <c r="BE159" s="144">
        <f>IF(N159="základná",J159,0)</f>
        <v>0</v>
      </c>
      <c r="BF159" s="144">
        <f>IF(N159="znížená",J159,0)</f>
        <v>0</v>
      </c>
      <c r="BG159" s="144">
        <f>IF(N159="zákl. prenesená",J159,0)</f>
        <v>0</v>
      </c>
      <c r="BH159" s="144">
        <f>IF(N159="zníž. prenesená",J159,0)</f>
        <v>0</v>
      </c>
      <c r="BI159" s="144">
        <f>IF(N159="nulová",J159,0)</f>
        <v>0</v>
      </c>
      <c r="BJ159" s="6" t="s">
        <v>96</v>
      </c>
      <c r="BK159" s="144">
        <f>ROUND(I159*H159,2)</f>
        <v>0</v>
      </c>
      <c r="BL159" s="6" t="s">
        <v>81</v>
      </c>
      <c r="BM159" s="143" t="s">
        <v>288</v>
      </c>
    </row>
    <row r="160" spans="2:65" s="16" customFormat="1" ht="24.15" customHeight="1">
      <c r="B160" s="131"/>
      <c r="C160" s="132" t="s">
        <v>748</v>
      </c>
      <c r="D160" s="132" t="s">
        <v>130</v>
      </c>
      <c r="E160" s="133" t="s">
        <v>749</v>
      </c>
      <c r="F160" s="134" t="s">
        <v>750</v>
      </c>
      <c r="G160" s="135" t="s">
        <v>153</v>
      </c>
      <c r="H160" s="136">
        <v>8</v>
      </c>
      <c r="I160" s="137"/>
      <c r="J160" s="137">
        <f>ROUND(I160*H160,2)</f>
        <v>0</v>
      </c>
      <c r="K160" s="138"/>
      <c r="L160" s="17"/>
      <c r="M160" s="139"/>
      <c r="N160" s="140" t="s">
        <v>34</v>
      </c>
      <c r="O160" s="141">
        <v>0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81</v>
      </c>
      <c r="AT160" s="143" t="s">
        <v>130</v>
      </c>
      <c r="AU160" s="143" t="s">
        <v>76</v>
      </c>
      <c r="AY160" s="6" t="s">
        <v>128</v>
      </c>
      <c r="BE160" s="144">
        <f>IF(N160="základná",J160,0)</f>
        <v>0</v>
      </c>
      <c r="BF160" s="144">
        <f>IF(N160="znížená",J160,0)</f>
        <v>0</v>
      </c>
      <c r="BG160" s="144">
        <f>IF(N160="zákl. prenesená",J160,0)</f>
        <v>0</v>
      </c>
      <c r="BH160" s="144">
        <f>IF(N160="zníž. prenesená",J160,0)</f>
        <v>0</v>
      </c>
      <c r="BI160" s="144">
        <f>IF(N160="nulová",J160,0)</f>
        <v>0</v>
      </c>
      <c r="BJ160" s="6" t="s">
        <v>96</v>
      </c>
      <c r="BK160" s="144">
        <f>ROUND(I160*H160,2)</f>
        <v>0</v>
      </c>
      <c r="BL160" s="6" t="s">
        <v>81</v>
      </c>
      <c r="BM160" s="143" t="s">
        <v>291</v>
      </c>
    </row>
    <row r="161" spans="2:65" s="16" customFormat="1" ht="24.15" customHeight="1">
      <c r="B161" s="131"/>
      <c r="C161" s="132" t="s">
        <v>751</v>
      </c>
      <c r="D161" s="132" t="s">
        <v>130</v>
      </c>
      <c r="E161" s="133" t="s">
        <v>752</v>
      </c>
      <c r="F161" s="134" t="s">
        <v>753</v>
      </c>
      <c r="G161" s="135" t="s">
        <v>153</v>
      </c>
      <c r="H161" s="136">
        <v>79</v>
      </c>
      <c r="I161" s="137"/>
      <c r="J161" s="137">
        <f>ROUND(I161*H161,2)</f>
        <v>0</v>
      </c>
      <c r="K161" s="138"/>
      <c r="L161" s="17"/>
      <c r="M161" s="139"/>
      <c r="N161" s="140" t="s">
        <v>34</v>
      </c>
      <c r="O161" s="141">
        <v>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81</v>
      </c>
      <c r="AT161" s="143" t="s">
        <v>130</v>
      </c>
      <c r="AU161" s="143" t="s">
        <v>76</v>
      </c>
      <c r="AY161" s="6" t="s">
        <v>128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6" t="s">
        <v>96</v>
      </c>
      <c r="BK161" s="144">
        <f>ROUND(I161*H161,2)</f>
        <v>0</v>
      </c>
      <c r="BL161" s="6" t="s">
        <v>81</v>
      </c>
      <c r="BM161" s="143" t="s">
        <v>294</v>
      </c>
    </row>
    <row r="162" spans="2:65" s="119" customFormat="1" ht="25.95" customHeight="1">
      <c r="B162" s="120"/>
      <c r="D162" s="121" t="s">
        <v>67</v>
      </c>
      <c r="E162" s="122" t="s">
        <v>754</v>
      </c>
      <c r="F162" s="122" t="s">
        <v>755</v>
      </c>
      <c r="J162" s="123">
        <f>BK162</f>
        <v>0</v>
      </c>
      <c r="L162" s="120"/>
      <c r="M162" s="124"/>
      <c r="P162" s="125">
        <f>SUM(P163:P175)</f>
        <v>0</v>
      </c>
      <c r="R162" s="125">
        <f>SUM(R163:R175)</f>
        <v>0</v>
      </c>
      <c r="T162" s="126">
        <f>SUM(T163:T175)</f>
        <v>0</v>
      </c>
      <c r="AR162" s="121" t="s">
        <v>76</v>
      </c>
      <c r="AT162" s="127" t="s">
        <v>67</v>
      </c>
      <c r="AU162" s="127" t="s">
        <v>68</v>
      </c>
      <c r="AY162" s="121" t="s">
        <v>128</v>
      </c>
      <c r="BK162" s="128">
        <f>SUM(BK163:BK175)</f>
        <v>0</v>
      </c>
    </row>
    <row r="163" spans="2:65" s="16" customFormat="1" ht="16.5" customHeight="1">
      <c r="B163" s="131"/>
      <c r="C163" s="132" t="s">
        <v>756</v>
      </c>
      <c r="D163" s="132" t="s">
        <v>130</v>
      </c>
      <c r="E163" s="133" t="s">
        <v>757</v>
      </c>
      <c r="F163" s="134" t="s">
        <v>758</v>
      </c>
      <c r="G163" s="135" t="s">
        <v>148</v>
      </c>
      <c r="H163" s="136">
        <v>2</v>
      </c>
      <c r="I163" s="137"/>
      <c r="J163" s="137">
        <f t="shared" ref="J163:J175" si="10">ROUND(I163*H163,2)</f>
        <v>0</v>
      </c>
      <c r="K163" s="138"/>
      <c r="L163" s="17"/>
      <c r="M163" s="139"/>
      <c r="N163" s="140" t="s">
        <v>34</v>
      </c>
      <c r="O163" s="141">
        <v>0</v>
      </c>
      <c r="P163" s="141">
        <f t="shared" ref="P163:P175" si="11">O163*H163</f>
        <v>0</v>
      </c>
      <c r="Q163" s="141">
        <v>0</v>
      </c>
      <c r="R163" s="141">
        <f t="shared" ref="R163:R175" si="12">Q163*H163</f>
        <v>0</v>
      </c>
      <c r="S163" s="141">
        <v>0</v>
      </c>
      <c r="T163" s="142">
        <f t="shared" ref="T163:T175" si="13">S163*H163</f>
        <v>0</v>
      </c>
      <c r="AR163" s="143" t="s">
        <v>81</v>
      </c>
      <c r="AT163" s="143" t="s">
        <v>130</v>
      </c>
      <c r="AU163" s="143" t="s">
        <v>76</v>
      </c>
      <c r="AY163" s="6" t="s">
        <v>128</v>
      </c>
      <c r="BE163" s="144">
        <f t="shared" ref="BE163:BE175" si="14">IF(N163="základná",J163,0)</f>
        <v>0</v>
      </c>
      <c r="BF163" s="144">
        <f t="shared" ref="BF163:BF175" si="15">IF(N163="znížená",J163,0)</f>
        <v>0</v>
      </c>
      <c r="BG163" s="144">
        <f t="shared" ref="BG163:BG175" si="16">IF(N163="zákl. prenesená",J163,0)</f>
        <v>0</v>
      </c>
      <c r="BH163" s="144">
        <f t="shared" ref="BH163:BH175" si="17">IF(N163="zníž. prenesená",J163,0)</f>
        <v>0</v>
      </c>
      <c r="BI163" s="144">
        <f t="shared" ref="BI163:BI175" si="18">IF(N163="nulová",J163,0)</f>
        <v>0</v>
      </c>
      <c r="BJ163" s="6" t="s">
        <v>96</v>
      </c>
      <c r="BK163" s="144">
        <f t="shared" ref="BK163:BK175" si="19">ROUND(I163*H163,2)</f>
        <v>0</v>
      </c>
      <c r="BL163" s="6" t="s">
        <v>81</v>
      </c>
      <c r="BM163" s="143" t="s">
        <v>297</v>
      </c>
    </row>
    <row r="164" spans="2:65" s="16" customFormat="1" ht="16.5" customHeight="1">
      <c r="B164" s="131"/>
      <c r="C164" s="132" t="s">
        <v>759</v>
      </c>
      <c r="D164" s="132" t="s">
        <v>130</v>
      </c>
      <c r="E164" s="133" t="s">
        <v>760</v>
      </c>
      <c r="F164" s="134" t="s">
        <v>761</v>
      </c>
      <c r="G164" s="135" t="s">
        <v>148</v>
      </c>
      <c r="H164" s="136">
        <v>4</v>
      </c>
      <c r="I164" s="137"/>
      <c r="J164" s="137">
        <f t="shared" si="1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81</v>
      </c>
      <c r="AT164" s="143" t="s">
        <v>130</v>
      </c>
      <c r="AU164" s="143" t="s">
        <v>76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81</v>
      </c>
      <c r="BM164" s="143" t="s">
        <v>300</v>
      </c>
    </row>
    <row r="165" spans="2:65" s="16" customFormat="1" ht="16.5" customHeight="1">
      <c r="B165" s="131"/>
      <c r="C165" s="132" t="s">
        <v>762</v>
      </c>
      <c r="D165" s="132" t="s">
        <v>130</v>
      </c>
      <c r="E165" s="133" t="s">
        <v>763</v>
      </c>
      <c r="F165" s="134" t="s">
        <v>764</v>
      </c>
      <c r="G165" s="135" t="s">
        <v>148</v>
      </c>
      <c r="H165" s="136">
        <v>2</v>
      </c>
      <c r="I165" s="137"/>
      <c r="J165" s="137">
        <f t="shared" si="1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81</v>
      </c>
      <c r="AT165" s="143" t="s">
        <v>130</v>
      </c>
      <c r="AU165" s="143" t="s">
        <v>76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81</v>
      </c>
      <c r="BM165" s="143" t="s">
        <v>303</v>
      </c>
    </row>
    <row r="166" spans="2:65" s="16" customFormat="1" ht="16.5" customHeight="1">
      <c r="B166" s="131"/>
      <c r="C166" s="132" t="s">
        <v>765</v>
      </c>
      <c r="D166" s="132" t="s">
        <v>130</v>
      </c>
      <c r="E166" s="133" t="s">
        <v>766</v>
      </c>
      <c r="F166" s="134" t="s">
        <v>767</v>
      </c>
      <c r="G166" s="135" t="s">
        <v>148</v>
      </c>
      <c r="H166" s="136">
        <v>2</v>
      </c>
      <c r="I166" s="137"/>
      <c r="J166" s="137">
        <f t="shared" si="1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81</v>
      </c>
      <c r="AT166" s="143" t="s">
        <v>130</v>
      </c>
      <c r="AU166" s="143" t="s">
        <v>76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81</v>
      </c>
      <c r="BM166" s="143" t="s">
        <v>306</v>
      </c>
    </row>
    <row r="167" spans="2:65" s="16" customFormat="1" ht="16.5" customHeight="1">
      <c r="B167" s="131"/>
      <c r="C167" s="132" t="s">
        <v>768</v>
      </c>
      <c r="D167" s="132" t="s">
        <v>130</v>
      </c>
      <c r="E167" s="133" t="s">
        <v>769</v>
      </c>
      <c r="F167" s="134" t="s">
        <v>770</v>
      </c>
      <c r="G167" s="135" t="s">
        <v>148</v>
      </c>
      <c r="H167" s="136">
        <v>1</v>
      </c>
      <c r="I167" s="137"/>
      <c r="J167" s="137">
        <f t="shared" si="1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AR167" s="143" t="s">
        <v>81</v>
      </c>
      <c r="AT167" s="143" t="s">
        <v>130</v>
      </c>
      <c r="AU167" s="143" t="s">
        <v>76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81</v>
      </c>
      <c r="BM167" s="143" t="s">
        <v>309</v>
      </c>
    </row>
    <row r="168" spans="2:65" s="16" customFormat="1" ht="16.5" customHeight="1">
      <c r="B168" s="131"/>
      <c r="C168" s="132" t="s">
        <v>771</v>
      </c>
      <c r="D168" s="132" t="s">
        <v>130</v>
      </c>
      <c r="E168" s="133" t="s">
        <v>772</v>
      </c>
      <c r="F168" s="134" t="s">
        <v>773</v>
      </c>
      <c r="G168" s="135" t="s">
        <v>148</v>
      </c>
      <c r="H168" s="136">
        <v>1</v>
      </c>
      <c r="I168" s="137"/>
      <c r="J168" s="137">
        <f t="shared" si="1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81</v>
      </c>
      <c r="AT168" s="143" t="s">
        <v>130</v>
      </c>
      <c r="AU168" s="143" t="s">
        <v>76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81</v>
      </c>
      <c r="BM168" s="143" t="s">
        <v>312</v>
      </c>
    </row>
    <row r="169" spans="2:65" s="16" customFormat="1" ht="16.5" customHeight="1">
      <c r="B169" s="131"/>
      <c r="C169" s="132" t="s">
        <v>774</v>
      </c>
      <c r="D169" s="132" t="s">
        <v>130</v>
      </c>
      <c r="E169" s="133" t="s">
        <v>775</v>
      </c>
      <c r="F169" s="134" t="s">
        <v>776</v>
      </c>
      <c r="G169" s="135" t="s">
        <v>148</v>
      </c>
      <c r="H169" s="136">
        <v>1</v>
      </c>
      <c r="I169" s="137"/>
      <c r="J169" s="137">
        <f t="shared" si="1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81</v>
      </c>
      <c r="AT169" s="143" t="s">
        <v>130</v>
      </c>
      <c r="AU169" s="143" t="s">
        <v>76</v>
      </c>
      <c r="AY169" s="6" t="s">
        <v>128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6" t="s">
        <v>96</v>
      </c>
      <c r="BK169" s="144">
        <f t="shared" si="19"/>
        <v>0</v>
      </c>
      <c r="BL169" s="6" t="s">
        <v>81</v>
      </c>
      <c r="BM169" s="143" t="s">
        <v>316</v>
      </c>
    </row>
    <row r="170" spans="2:65" s="16" customFormat="1" ht="16.5" customHeight="1">
      <c r="B170" s="131"/>
      <c r="C170" s="132" t="s">
        <v>777</v>
      </c>
      <c r="D170" s="132" t="s">
        <v>130</v>
      </c>
      <c r="E170" s="133" t="s">
        <v>778</v>
      </c>
      <c r="F170" s="134" t="s">
        <v>779</v>
      </c>
      <c r="G170" s="135" t="s">
        <v>148</v>
      </c>
      <c r="H170" s="136">
        <v>2</v>
      </c>
      <c r="I170" s="137"/>
      <c r="J170" s="137">
        <f t="shared" si="1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AR170" s="143" t="s">
        <v>81</v>
      </c>
      <c r="AT170" s="143" t="s">
        <v>130</v>
      </c>
      <c r="AU170" s="143" t="s">
        <v>76</v>
      </c>
      <c r="AY170" s="6" t="s">
        <v>128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6" t="s">
        <v>96</v>
      </c>
      <c r="BK170" s="144">
        <f t="shared" si="19"/>
        <v>0</v>
      </c>
      <c r="BL170" s="6" t="s">
        <v>81</v>
      </c>
      <c r="BM170" s="143" t="s">
        <v>319</v>
      </c>
    </row>
    <row r="171" spans="2:65" s="16" customFormat="1" ht="16.5" customHeight="1">
      <c r="B171" s="131"/>
      <c r="C171" s="132" t="s">
        <v>780</v>
      </c>
      <c r="D171" s="132" t="s">
        <v>130</v>
      </c>
      <c r="E171" s="133" t="s">
        <v>781</v>
      </c>
      <c r="F171" s="134" t="s">
        <v>782</v>
      </c>
      <c r="G171" s="135" t="s">
        <v>148</v>
      </c>
      <c r="H171" s="136">
        <v>2</v>
      </c>
      <c r="I171" s="137"/>
      <c r="J171" s="137">
        <f t="shared" si="10"/>
        <v>0</v>
      </c>
      <c r="K171" s="138"/>
      <c r="L171" s="17"/>
      <c r="M171" s="139"/>
      <c r="N171" s="140" t="s">
        <v>34</v>
      </c>
      <c r="O171" s="141">
        <v>0</v>
      </c>
      <c r="P171" s="141">
        <f t="shared" si="11"/>
        <v>0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AR171" s="143" t="s">
        <v>81</v>
      </c>
      <c r="AT171" s="143" t="s">
        <v>130</v>
      </c>
      <c r="AU171" s="143" t="s">
        <v>76</v>
      </c>
      <c r="AY171" s="6" t="s">
        <v>128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6" t="s">
        <v>96</v>
      </c>
      <c r="BK171" s="144">
        <f t="shared" si="19"/>
        <v>0</v>
      </c>
      <c r="BL171" s="6" t="s">
        <v>81</v>
      </c>
      <c r="BM171" s="143" t="s">
        <v>326</v>
      </c>
    </row>
    <row r="172" spans="2:65" s="16" customFormat="1" ht="16.5" customHeight="1">
      <c r="B172" s="131"/>
      <c r="C172" s="132" t="s">
        <v>783</v>
      </c>
      <c r="D172" s="132" t="s">
        <v>130</v>
      </c>
      <c r="E172" s="133" t="s">
        <v>784</v>
      </c>
      <c r="F172" s="134" t="s">
        <v>785</v>
      </c>
      <c r="G172" s="135" t="s">
        <v>148</v>
      </c>
      <c r="H172" s="136">
        <v>6</v>
      </c>
      <c r="I172" s="137"/>
      <c r="J172" s="137">
        <f t="shared" si="10"/>
        <v>0</v>
      </c>
      <c r="K172" s="138"/>
      <c r="L172" s="17"/>
      <c r="M172" s="139"/>
      <c r="N172" s="140" t="s">
        <v>34</v>
      </c>
      <c r="O172" s="141">
        <v>0</v>
      </c>
      <c r="P172" s="141">
        <f t="shared" si="11"/>
        <v>0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AR172" s="143" t="s">
        <v>81</v>
      </c>
      <c r="AT172" s="143" t="s">
        <v>130</v>
      </c>
      <c r="AU172" s="143" t="s">
        <v>76</v>
      </c>
      <c r="AY172" s="6" t="s">
        <v>128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6" t="s">
        <v>96</v>
      </c>
      <c r="BK172" s="144">
        <f t="shared" si="19"/>
        <v>0</v>
      </c>
      <c r="BL172" s="6" t="s">
        <v>81</v>
      </c>
      <c r="BM172" s="143" t="s">
        <v>329</v>
      </c>
    </row>
    <row r="173" spans="2:65" s="16" customFormat="1" ht="16.5" customHeight="1">
      <c r="B173" s="131"/>
      <c r="C173" s="132" t="s">
        <v>786</v>
      </c>
      <c r="D173" s="132" t="s">
        <v>130</v>
      </c>
      <c r="E173" s="133" t="s">
        <v>787</v>
      </c>
      <c r="F173" s="134" t="s">
        <v>788</v>
      </c>
      <c r="G173" s="135" t="s">
        <v>148</v>
      </c>
      <c r="H173" s="136">
        <v>2</v>
      </c>
      <c r="I173" s="137"/>
      <c r="J173" s="137">
        <f t="shared" si="10"/>
        <v>0</v>
      </c>
      <c r="K173" s="138"/>
      <c r="L173" s="17"/>
      <c r="M173" s="139"/>
      <c r="N173" s="140" t="s">
        <v>34</v>
      </c>
      <c r="O173" s="141">
        <v>0</v>
      </c>
      <c r="P173" s="141">
        <f t="shared" si="11"/>
        <v>0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AR173" s="143" t="s">
        <v>81</v>
      </c>
      <c r="AT173" s="143" t="s">
        <v>130</v>
      </c>
      <c r="AU173" s="143" t="s">
        <v>76</v>
      </c>
      <c r="AY173" s="6" t="s">
        <v>128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6" t="s">
        <v>96</v>
      </c>
      <c r="BK173" s="144">
        <f t="shared" si="19"/>
        <v>0</v>
      </c>
      <c r="BL173" s="6" t="s">
        <v>81</v>
      </c>
      <c r="BM173" s="143" t="s">
        <v>332</v>
      </c>
    </row>
    <row r="174" spans="2:65" s="16" customFormat="1" ht="16.5" customHeight="1">
      <c r="B174" s="131"/>
      <c r="C174" s="132" t="s">
        <v>789</v>
      </c>
      <c r="D174" s="132" t="s">
        <v>130</v>
      </c>
      <c r="E174" s="133" t="s">
        <v>790</v>
      </c>
      <c r="F174" s="134" t="s">
        <v>791</v>
      </c>
      <c r="G174" s="135" t="s">
        <v>148</v>
      </c>
      <c r="H174" s="136">
        <v>1</v>
      </c>
      <c r="I174" s="137"/>
      <c r="J174" s="137">
        <f t="shared" si="10"/>
        <v>0</v>
      </c>
      <c r="K174" s="138"/>
      <c r="L174" s="17"/>
      <c r="M174" s="139"/>
      <c r="N174" s="140" t="s">
        <v>34</v>
      </c>
      <c r="O174" s="141">
        <v>0</v>
      </c>
      <c r="P174" s="141">
        <f t="shared" si="11"/>
        <v>0</v>
      </c>
      <c r="Q174" s="141">
        <v>0</v>
      </c>
      <c r="R174" s="141">
        <f t="shared" si="12"/>
        <v>0</v>
      </c>
      <c r="S174" s="141">
        <v>0</v>
      </c>
      <c r="T174" s="142">
        <f t="shared" si="13"/>
        <v>0</v>
      </c>
      <c r="AR174" s="143" t="s">
        <v>81</v>
      </c>
      <c r="AT174" s="143" t="s">
        <v>130</v>
      </c>
      <c r="AU174" s="143" t="s">
        <v>76</v>
      </c>
      <c r="AY174" s="6" t="s">
        <v>128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6" t="s">
        <v>96</v>
      </c>
      <c r="BK174" s="144">
        <f t="shared" si="19"/>
        <v>0</v>
      </c>
      <c r="BL174" s="6" t="s">
        <v>81</v>
      </c>
      <c r="BM174" s="143" t="s">
        <v>335</v>
      </c>
    </row>
    <row r="175" spans="2:65" s="16" customFormat="1" ht="16.5" customHeight="1">
      <c r="B175" s="131"/>
      <c r="C175" s="132" t="s">
        <v>792</v>
      </c>
      <c r="D175" s="132" t="s">
        <v>130</v>
      </c>
      <c r="E175" s="133" t="s">
        <v>793</v>
      </c>
      <c r="F175" s="134" t="s">
        <v>794</v>
      </c>
      <c r="G175" s="135" t="s">
        <v>148</v>
      </c>
      <c r="H175" s="136">
        <v>1</v>
      </c>
      <c r="I175" s="137"/>
      <c r="J175" s="137">
        <f t="shared" si="10"/>
        <v>0</v>
      </c>
      <c r="K175" s="138"/>
      <c r="L175" s="17"/>
      <c r="M175" s="139"/>
      <c r="N175" s="140" t="s">
        <v>34</v>
      </c>
      <c r="O175" s="141">
        <v>0</v>
      </c>
      <c r="P175" s="141">
        <f t="shared" si="11"/>
        <v>0</v>
      </c>
      <c r="Q175" s="141">
        <v>0</v>
      </c>
      <c r="R175" s="141">
        <f t="shared" si="12"/>
        <v>0</v>
      </c>
      <c r="S175" s="141">
        <v>0</v>
      </c>
      <c r="T175" s="142">
        <f t="shared" si="13"/>
        <v>0</v>
      </c>
      <c r="AR175" s="143" t="s">
        <v>81</v>
      </c>
      <c r="AT175" s="143" t="s">
        <v>130</v>
      </c>
      <c r="AU175" s="143" t="s">
        <v>76</v>
      </c>
      <c r="AY175" s="6" t="s">
        <v>128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6" t="s">
        <v>96</v>
      </c>
      <c r="BK175" s="144">
        <f t="shared" si="19"/>
        <v>0</v>
      </c>
      <c r="BL175" s="6" t="s">
        <v>81</v>
      </c>
      <c r="BM175" s="143" t="s">
        <v>338</v>
      </c>
    </row>
    <row r="176" spans="2:65" s="119" customFormat="1" ht="25.95" customHeight="1">
      <c r="B176" s="120"/>
      <c r="D176" s="121" t="s">
        <v>67</v>
      </c>
      <c r="E176" s="122" t="s">
        <v>795</v>
      </c>
      <c r="F176" s="122" t="s">
        <v>796</v>
      </c>
      <c r="J176" s="123">
        <f>BK176</f>
        <v>0</v>
      </c>
      <c r="L176" s="120"/>
      <c r="M176" s="124"/>
      <c r="P176" s="125">
        <f>SUM(P177:P191)</f>
        <v>0</v>
      </c>
      <c r="R176" s="125">
        <f>SUM(R177:R191)</f>
        <v>0</v>
      </c>
      <c r="T176" s="126">
        <f>SUM(T177:T191)</f>
        <v>0</v>
      </c>
      <c r="AR176" s="121" t="s">
        <v>76</v>
      </c>
      <c r="AT176" s="127" t="s">
        <v>67</v>
      </c>
      <c r="AU176" s="127" t="s">
        <v>68</v>
      </c>
      <c r="AY176" s="121" t="s">
        <v>128</v>
      </c>
      <c r="BK176" s="128">
        <f>SUM(BK177:BK191)</f>
        <v>0</v>
      </c>
    </row>
    <row r="177" spans="2:65" s="16" customFormat="1" ht="24.15" customHeight="1">
      <c r="B177" s="131"/>
      <c r="C177" s="132" t="s">
        <v>797</v>
      </c>
      <c r="D177" s="132" t="s">
        <v>130</v>
      </c>
      <c r="E177" s="133" t="s">
        <v>798</v>
      </c>
      <c r="F177" s="134" t="s">
        <v>799</v>
      </c>
      <c r="G177" s="135" t="s">
        <v>153</v>
      </c>
      <c r="H177" s="136">
        <v>1960</v>
      </c>
      <c r="I177" s="137"/>
      <c r="J177" s="137">
        <f t="shared" ref="J177:J191" si="20">ROUND(I177*H177,2)</f>
        <v>0</v>
      </c>
      <c r="K177" s="138"/>
      <c r="L177" s="17"/>
      <c r="M177" s="139"/>
      <c r="N177" s="140" t="s">
        <v>34</v>
      </c>
      <c r="O177" s="141">
        <v>0</v>
      </c>
      <c r="P177" s="141">
        <f t="shared" ref="P177:P191" si="21">O177*H177</f>
        <v>0</v>
      </c>
      <c r="Q177" s="141">
        <v>0</v>
      </c>
      <c r="R177" s="141">
        <f t="shared" ref="R177:R191" si="22">Q177*H177</f>
        <v>0</v>
      </c>
      <c r="S177" s="141">
        <v>0</v>
      </c>
      <c r="T177" s="142">
        <f t="shared" ref="T177:T191" si="23">S177*H177</f>
        <v>0</v>
      </c>
      <c r="AR177" s="143" t="s">
        <v>81</v>
      </c>
      <c r="AT177" s="143" t="s">
        <v>130</v>
      </c>
      <c r="AU177" s="143" t="s">
        <v>76</v>
      </c>
      <c r="AY177" s="6" t="s">
        <v>128</v>
      </c>
      <c r="BE177" s="144">
        <f t="shared" ref="BE177:BE191" si="24">IF(N177="základná",J177,0)</f>
        <v>0</v>
      </c>
      <c r="BF177" s="144">
        <f t="shared" ref="BF177:BF191" si="25">IF(N177="znížená",J177,0)</f>
        <v>0</v>
      </c>
      <c r="BG177" s="144">
        <f t="shared" ref="BG177:BG191" si="26">IF(N177="zákl. prenesená",J177,0)</f>
        <v>0</v>
      </c>
      <c r="BH177" s="144">
        <f t="shared" ref="BH177:BH191" si="27">IF(N177="zníž. prenesená",J177,0)</f>
        <v>0</v>
      </c>
      <c r="BI177" s="144">
        <f t="shared" ref="BI177:BI191" si="28">IF(N177="nulová",J177,0)</f>
        <v>0</v>
      </c>
      <c r="BJ177" s="6" t="s">
        <v>96</v>
      </c>
      <c r="BK177" s="144">
        <f t="shared" ref="BK177:BK191" si="29">ROUND(I177*H177,2)</f>
        <v>0</v>
      </c>
      <c r="BL177" s="6" t="s">
        <v>81</v>
      </c>
      <c r="BM177" s="143" t="s">
        <v>341</v>
      </c>
    </row>
    <row r="178" spans="2:65" s="16" customFormat="1" ht="21.75" customHeight="1">
      <c r="B178" s="131"/>
      <c r="C178" s="132" t="s">
        <v>800</v>
      </c>
      <c r="D178" s="132" t="s">
        <v>130</v>
      </c>
      <c r="E178" s="133" t="s">
        <v>801</v>
      </c>
      <c r="F178" s="134" t="s">
        <v>802</v>
      </c>
      <c r="G178" s="135" t="s">
        <v>136</v>
      </c>
      <c r="H178" s="136">
        <v>370</v>
      </c>
      <c r="I178" s="137"/>
      <c r="J178" s="137">
        <f t="shared" si="20"/>
        <v>0</v>
      </c>
      <c r="K178" s="138"/>
      <c r="L178" s="17"/>
      <c r="M178" s="139"/>
      <c r="N178" s="140" t="s">
        <v>34</v>
      </c>
      <c r="O178" s="141">
        <v>0</v>
      </c>
      <c r="P178" s="141">
        <f t="shared" si="21"/>
        <v>0</v>
      </c>
      <c r="Q178" s="141">
        <v>0</v>
      </c>
      <c r="R178" s="141">
        <f t="shared" si="22"/>
        <v>0</v>
      </c>
      <c r="S178" s="141">
        <v>0</v>
      </c>
      <c r="T178" s="142">
        <f t="shared" si="23"/>
        <v>0</v>
      </c>
      <c r="AR178" s="143" t="s">
        <v>81</v>
      </c>
      <c r="AT178" s="143" t="s">
        <v>130</v>
      </c>
      <c r="AU178" s="143" t="s">
        <v>76</v>
      </c>
      <c r="AY178" s="6" t="s">
        <v>128</v>
      </c>
      <c r="BE178" s="144">
        <f t="shared" si="24"/>
        <v>0</v>
      </c>
      <c r="BF178" s="144">
        <f t="shared" si="25"/>
        <v>0</v>
      </c>
      <c r="BG178" s="144">
        <f t="shared" si="26"/>
        <v>0</v>
      </c>
      <c r="BH178" s="144">
        <f t="shared" si="27"/>
        <v>0</v>
      </c>
      <c r="BI178" s="144">
        <f t="shared" si="28"/>
        <v>0</v>
      </c>
      <c r="BJ178" s="6" t="s">
        <v>96</v>
      </c>
      <c r="BK178" s="144">
        <f t="shared" si="29"/>
        <v>0</v>
      </c>
      <c r="BL178" s="6" t="s">
        <v>81</v>
      </c>
      <c r="BM178" s="143" t="s">
        <v>344</v>
      </c>
    </row>
    <row r="179" spans="2:65" s="16" customFormat="1" ht="24.15" customHeight="1">
      <c r="B179" s="131"/>
      <c r="C179" s="132" t="s">
        <v>803</v>
      </c>
      <c r="D179" s="132" t="s">
        <v>130</v>
      </c>
      <c r="E179" s="133" t="s">
        <v>804</v>
      </c>
      <c r="F179" s="134" t="s">
        <v>805</v>
      </c>
      <c r="G179" s="135" t="s">
        <v>148</v>
      </c>
      <c r="H179" s="136">
        <v>1</v>
      </c>
      <c r="I179" s="137"/>
      <c r="J179" s="137">
        <f t="shared" si="20"/>
        <v>0</v>
      </c>
      <c r="K179" s="138"/>
      <c r="L179" s="17"/>
      <c r="M179" s="139"/>
      <c r="N179" s="140" t="s">
        <v>34</v>
      </c>
      <c r="O179" s="141">
        <v>0</v>
      </c>
      <c r="P179" s="141">
        <f t="shared" si="21"/>
        <v>0</v>
      </c>
      <c r="Q179" s="141">
        <v>0</v>
      </c>
      <c r="R179" s="141">
        <f t="shared" si="22"/>
        <v>0</v>
      </c>
      <c r="S179" s="141">
        <v>0</v>
      </c>
      <c r="T179" s="142">
        <f t="shared" si="23"/>
        <v>0</v>
      </c>
      <c r="AR179" s="143" t="s">
        <v>81</v>
      </c>
      <c r="AT179" s="143" t="s">
        <v>130</v>
      </c>
      <c r="AU179" s="143" t="s">
        <v>76</v>
      </c>
      <c r="AY179" s="6" t="s">
        <v>128</v>
      </c>
      <c r="BE179" s="144">
        <f t="shared" si="24"/>
        <v>0</v>
      </c>
      <c r="BF179" s="144">
        <f t="shared" si="25"/>
        <v>0</v>
      </c>
      <c r="BG179" s="144">
        <f t="shared" si="26"/>
        <v>0</v>
      </c>
      <c r="BH179" s="144">
        <f t="shared" si="27"/>
        <v>0</v>
      </c>
      <c r="BI179" s="144">
        <f t="shared" si="28"/>
        <v>0</v>
      </c>
      <c r="BJ179" s="6" t="s">
        <v>96</v>
      </c>
      <c r="BK179" s="144">
        <f t="shared" si="29"/>
        <v>0</v>
      </c>
      <c r="BL179" s="6" t="s">
        <v>81</v>
      </c>
      <c r="BM179" s="143" t="s">
        <v>347</v>
      </c>
    </row>
    <row r="180" spans="2:65" s="16" customFormat="1" ht="24.15" customHeight="1">
      <c r="B180" s="131"/>
      <c r="C180" s="132" t="s">
        <v>806</v>
      </c>
      <c r="D180" s="132" t="s">
        <v>130</v>
      </c>
      <c r="E180" s="133" t="s">
        <v>807</v>
      </c>
      <c r="F180" s="134" t="s">
        <v>808</v>
      </c>
      <c r="G180" s="135" t="s">
        <v>148</v>
      </c>
      <c r="H180" s="136">
        <v>1</v>
      </c>
      <c r="I180" s="137"/>
      <c r="J180" s="137">
        <f t="shared" si="20"/>
        <v>0</v>
      </c>
      <c r="K180" s="138"/>
      <c r="L180" s="17"/>
      <c r="M180" s="139"/>
      <c r="N180" s="140" t="s">
        <v>34</v>
      </c>
      <c r="O180" s="141">
        <v>0</v>
      </c>
      <c r="P180" s="141">
        <f t="shared" si="21"/>
        <v>0</v>
      </c>
      <c r="Q180" s="141">
        <v>0</v>
      </c>
      <c r="R180" s="141">
        <f t="shared" si="22"/>
        <v>0</v>
      </c>
      <c r="S180" s="141">
        <v>0</v>
      </c>
      <c r="T180" s="142">
        <f t="shared" si="23"/>
        <v>0</v>
      </c>
      <c r="AR180" s="143" t="s">
        <v>81</v>
      </c>
      <c r="AT180" s="143" t="s">
        <v>130</v>
      </c>
      <c r="AU180" s="143" t="s">
        <v>76</v>
      </c>
      <c r="AY180" s="6" t="s">
        <v>128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6" t="s">
        <v>96</v>
      </c>
      <c r="BK180" s="144">
        <f t="shared" si="29"/>
        <v>0</v>
      </c>
      <c r="BL180" s="6" t="s">
        <v>81</v>
      </c>
      <c r="BM180" s="143" t="s">
        <v>350</v>
      </c>
    </row>
    <row r="181" spans="2:65" s="16" customFormat="1" ht="24.15" customHeight="1">
      <c r="B181" s="131"/>
      <c r="C181" s="132" t="s">
        <v>809</v>
      </c>
      <c r="D181" s="132" t="s">
        <v>130</v>
      </c>
      <c r="E181" s="133" t="s">
        <v>810</v>
      </c>
      <c r="F181" s="134" t="s">
        <v>811</v>
      </c>
      <c r="G181" s="135" t="s">
        <v>148</v>
      </c>
      <c r="H181" s="136">
        <v>1</v>
      </c>
      <c r="I181" s="137"/>
      <c r="J181" s="137">
        <f t="shared" si="20"/>
        <v>0</v>
      </c>
      <c r="K181" s="138"/>
      <c r="L181" s="17"/>
      <c r="M181" s="139"/>
      <c r="N181" s="140" t="s">
        <v>34</v>
      </c>
      <c r="O181" s="141">
        <v>0</v>
      </c>
      <c r="P181" s="141">
        <f t="shared" si="21"/>
        <v>0</v>
      </c>
      <c r="Q181" s="141">
        <v>0</v>
      </c>
      <c r="R181" s="141">
        <f t="shared" si="22"/>
        <v>0</v>
      </c>
      <c r="S181" s="141">
        <v>0</v>
      </c>
      <c r="T181" s="142">
        <f t="shared" si="23"/>
        <v>0</v>
      </c>
      <c r="AR181" s="143" t="s">
        <v>81</v>
      </c>
      <c r="AT181" s="143" t="s">
        <v>130</v>
      </c>
      <c r="AU181" s="143" t="s">
        <v>76</v>
      </c>
      <c r="AY181" s="6" t="s">
        <v>128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6" t="s">
        <v>96</v>
      </c>
      <c r="BK181" s="144">
        <f t="shared" si="29"/>
        <v>0</v>
      </c>
      <c r="BL181" s="6" t="s">
        <v>81</v>
      </c>
      <c r="BM181" s="143" t="s">
        <v>353</v>
      </c>
    </row>
    <row r="182" spans="2:65" s="16" customFormat="1" ht="24.15" customHeight="1">
      <c r="B182" s="131"/>
      <c r="C182" s="132" t="s">
        <v>812</v>
      </c>
      <c r="D182" s="132" t="s">
        <v>130</v>
      </c>
      <c r="E182" s="133" t="s">
        <v>813</v>
      </c>
      <c r="F182" s="134" t="s">
        <v>814</v>
      </c>
      <c r="G182" s="135" t="s">
        <v>148</v>
      </c>
      <c r="H182" s="136">
        <v>1</v>
      </c>
      <c r="I182" s="137"/>
      <c r="J182" s="137">
        <f t="shared" si="20"/>
        <v>0</v>
      </c>
      <c r="K182" s="138"/>
      <c r="L182" s="17"/>
      <c r="M182" s="139"/>
      <c r="N182" s="140" t="s">
        <v>34</v>
      </c>
      <c r="O182" s="141">
        <v>0</v>
      </c>
      <c r="P182" s="141">
        <f t="shared" si="21"/>
        <v>0</v>
      </c>
      <c r="Q182" s="141">
        <v>0</v>
      </c>
      <c r="R182" s="141">
        <f t="shared" si="22"/>
        <v>0</v>
      </c>
      <c r="S182" s="141">
        <v>0</v>
      </c>
      <c r="T182" s="142">
        <f t="shared" si="23"/>
        <v>0</v>
      </c>
      <c r="AR182" s="143" t="s">
        <v>81</v>
      </c>
      <c r="AT182" s="143" t="s">
        <v>130</v>
      </c>
      <c r="AU182" s="143" t="s">
        <v>76</v>
      </c>
      <c r="AY182" s="6" t="s">
        <v>128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6" t="s">
        <v>96</v>
      </c>
      <c r="BK182" s="144">
        <f t="shared" si="29"/>
        <v>0</v>
      </c>
      <c r="BL182" s="6" t="s">
        <v>81</v>
      </c>
      <c r="BM182" s="143" t="s">
        <v>356</v>
      </c>
    </row>
    <row r="183" spans="2:65" s="16" customFormat="1" ht="16.5" customHeight="1">
      <c r="B183" s="131"/>
      <c r="C183" s="132" t="s">
        <v>815</v>
      </c>
      <c r="D183" s="132" t="s">
        <v>130</v>
      </c>
      <c r="E183" s="133" t="s">
        <v>816</v>
      </c>
      <c r="F183" s="134" t="s">
        <v>817</v>
      </c>
      <c r="G183" s="135" t="s">
        <v>148</v>
      </c>
      <c r="H183" s="136">
        <v>3</v>
      </c>
      <c r="I183" s="137"/>
      <c r="J183" s="137">
        <f t="shared" si="20"/>
        <v>0</v>
      </c>
      <c r="K183" s="138"/>
      <c r="L183" s="17"/>
      <c r="M183" s="139"/>
      <c r="N183" s="140" t="s">
        <v>34</v>
      </c>
      <c r="O183" s="141">
        <v>0</v>
      </c>
      <c r="P183" s="141">
        <f t="shared" si="21"/>
        <v>0</v>
      </c>
      <c r="Q183" s="141">
        <v>0</v>
      </c>
      <c r="R183" s="141">
        <f t="shared" si="22"/>
        <v>0</v>
      </c>
      <c r="S183" s="141">
        <v>0</v>
      </c>
      <c r="T183" s="142">
        <f t="shared" si="23"/>
        <v>0</v>
      </c>
      <c r="AR183" s="143" t="s">
        <v>81</v>
      </c>
      <c r="AT183" s="143" t="s">
        <v>130</v>
      </c>
      <c r="AU183" s="143" t="s">
        <v>76</v>
      </c>
      <c r="AY183" s="6" t="s">
        <v>128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6" t="s">
        <v>96</v>
      </c>
      <c r="BK183" s="144">
        <f t="shared" si="29"/>
        <v>0</v>
      </c>
      <c r="BL183" s="6" t="s">
        <v>81</v>
      </c>
      <c r="BM183" s="143" t="s">
        <v>359</v>
      </c>
    </row>
    <row r="184" spans="2:65" s="16" customFormat="1" ht="16.5" customHeight="1">
      <c r="B184" s="131"/>
      <c r="C184" s="132" t="s">
        <v>818</v>
      </c>
      <c r="D184" s="132" t="s">
        <v>130</v>
      </c>
      <c r="E184" s="133" t="s">
        <v>819</v>
      </c>
      <c r="F184" s="134" t="s">
        <v>820</v>
      </c>
      <c r="G184" s="135" t="s">
        <v>148</v>
      </c>
      <c r="H184" s="136">
        <v>1</v>
      </c>
      <c r="I184" s="137"/>
      <c r="J184" s="137">
        <f t="shared" si="20"/>
        <v>0</v>
      </c>
      <c r="K184" s="138"/>
      <c r="L184" s="17"/>
      <c r="M184" s="139"/>
      <c r="N184" s="140" t="s">
        <v>34</v>
      </c>
      <c r="O184" s="141">
        <v>0</v>
      </c>
      <c r="P184" s="141">
        <f t="shared" si="21"/>
        <v>0</v>
      </c>
      <c r="Q184" s="141">
        <v>0</v>
      </c>
      <c r="R184" s="141">
        <f t="shared" si="22"/>
        <v>0</v>
      </c>
      <c r="S184" s="141">
        <v>0</v>
      </c>
      <c r="T184" s="142">
        <f t="shared" si="23"/>
        <v>0</v>
      </c>
      <c r="AR184" s="143" t="s">
        <v>81</v>
      </c>
      <c r="AT184" s="143" t="s">
        <v>130</v>
      </c>
      <c r="AU184" s="143" t="s">
        <v>76</v>
      </c>
      <c r="AY184" s="6" t="s">
        <v>128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6" t="s">
        <v>96</v>
      </c>
      <c r="BK184" s="144">
        <f t="shared" si="29"/>
        <v>0</v>
      </c>
      <c r="BL184" s="6" t="s">
        <v>81</v>
      </c>
      <c r="BM184" s="143" t="s">
        <v>362</v>
      </c>
    </row>
    <row r="185" spans="2:65" s="16" customFormat="1" ht="16.5" customHeight="1">
      <c r="B185" s="131"/>
      <c r="C185" s="132" t="s">
        <v>821</v>
      </c>
      <c r="D185" s="132" t="s">
        <v>130</v>
      </c>
      <c r="E185" s="133" t="s">
        <v>822</v>
      </c>
      <c r="F185" s="134" t="s">
        <v>823</v>
      </c>
      <c r="G185" s="135" t="s">
        <v>824</v>
      </c>
      <c r="H185" s="136">
        <v>75</v>
      </c>
      <c r="I185" s="137"/>
      <c r="J185" s="137">
        <f t="shared" si="20"/>
        <v>0</v>
      </c>
      <c r="K185" s="138"/>
      <c r="L185" s="17"/>
      <c r="M185" s="139"/>
      <c r="N185" s="140" t="s">
        <v>34</v>
      </c>
      <c r="O185" s="141">
        <v>0</v>
      </c>
      <c r="P185" s="141">
        <f t="shared" si="21"/>
        <v>0</v>
      </c>
      <c r="Q185" s="141">
        <v>0</v>
      </c>
      <c r="R185" s="141">
        <f t="shared" si="22"/>
        <v>0</v>
      </c>
      <c r="S185" s="141">
        <v>0</v>
      </c>
      <c r="T185" s="142">
        <f t="shared" si="23"/>
        <v>0</v>
      </c>
      <c r="AR185" s="143" t="s">
        <v>81</v>
      </c>
      <c r="AT185" s="143" t="s">
        <v>130</v>
      </c>
      <c r="AU185" s="143" t="s">
        <v>76</v>
      </c>
      <c r="AY185" s="6" t="s">
        <v>128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6" t="s">
        <v>96</v>
      </c>
      <c r="BK185" s="144">
        <f t="shared" si="29"/>
        <v>0</v>
      </c>
      <c r="BL185" s="6" t="s">
        <v>81</v>
      </c>
      <c r="BM185" s="143" t="s">
        <v>365</v>
      </c>
    </row>
    <row r="186" spans="2:65" s="16" customFormat="1" ht="24.15" customHeight="1">
      <c r="B186" s="131"/>
      <c r="C186" s="132" t="s">
        <v>68</v>
      </c>
      <c r="D186" s="132" t="s">
        <v>130</v>
      </c>
      <c r="E186" s="133" t="s">
        <v>825</v>
      </c>
      <c r="F186" s="134" t="s">
        <v>826</v>
      </c>
      <c r="G186" s="135" t="s">
        <v>148</v>
      </c>
      <c r="H186" s="136">
        <v>315</v>
      </c>
      <c r="I186" s="137"/>
      <c r="J186" s="137">
        <f t="shared" si="20"/>
        <v>0</v>
      </c>
      <c r="K186" s="138"/>
      <c r="L186" s="17"/>
      <c r="M186" s="139"/>
      <c r="N186" s="140" t="s">
        <v>34</v>
      </c>
      <c r="O186" s="141">
        <v>0</v>
      </c>
      <c r="P186" s="141">
        <f t="shared" si="21"/>
        <v>0</v>
      </c>
      <c r="Q186" s="141">
        <v>0</v>
      </c>
      <c r="R186" s="141">
        <f t="shared" si="22"/>
        <v>0</v>
      </c>
      <c r="S186" s="141">
        <v>0</v>
      </c>
      <c r="T186" s="142">
        <f t="shared" si="23"/>
        <v>0</v>
      </c>
      <c r="AR186" s="143" t="s">
        <v>81</v>
      </c>
      <c r="AT186" s="143" t="s">
        <v>130</v>
      </c>
      <c r="AU186" s="143" t="s">
        <v>76</v>
      </c>
      <c r="AY186" s="6" t="s">
        <v>128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6" t="s">
        <v>96</v>
      </c>
      <c r="BK186" s="144">
        <f t="shared" si="29"/>
        <v>0</v>
      </c>
      <c r="BL186" s="6" t="s">
        <v>81</v>
      </c>
      <c r="BM186" s="143" t="s">
        <v>368</v>
      </c>
    </row>
    <row r="187" spans="2:65" s="16" customFormat="1" ht="21.75" customHeight="1">
      <c r="B187" s="131"/>
      <c r="C187" s="132" t="s">
        <v>827</v>
      </c>
      <c r="D187" s="132" t="s">
        <v>130</v>
      </c>
      <c r="E187" s="133" t="s">
        <v>828</v>
      </c>
      <c r="F187" s="134" t="s">
        <v>829</v>
      </c>
      <c r="G187" s="135" t="s">
        <v>148</v>
      </c>
      <c r="H187" s="136">
        <v>50</v>
      </c>
      <c r="I187" s="137"/>
      <c r="J187" s="137">
        <f t="shared" si="20"/>
        <v>0</v>
      </c>
      <c r="K187" s="138"/>
      <c r="L187" s="17"/>
      <c r="M187" s="139"/>
      <c r="N187" s="140" t="s">
        <v>34</v>
      </c>
      <c r="O187" s="141">
        <v>0</v>
      </c>
      <c r="P187" s="141">
        <f t="shared" si="21"/>
        <v>0</v>
      </c>
      <c r="Q187" s="141">
        <v>0</v>
      </c>
      <c r="R187" s="141">
        <f t="shared" si="22"/>
        <v>0</v>
      </c>
      <c r="S187" s="141">
        <v>0</v>
      </c>
      <c r="T187" s="142">
        <f t="shared" si="23"/>
        <v>0</v>
      </c>
      <c r="AR187" s="143" t="s">
        <v>81</v>
      </c>
      <c r="AT187" s="143" t="s">
        <v>130</v>
      </c>
      <c r="AU187" s="143" t="s">
        <v>76</v>
      </c>
      <c r="AY187" s="6" t="s">
        <v>128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6" t="s">
        <v>96</v>
      </c>
      <c r="BK187" s="144">
        <f t="shared" si="29"/>
        <v>0</v>
      </c>
      <c r="BL187" s="6" t="s">
        <v>81</v>
      </c>
      <c r="BM187" s="143" t="s">
        <v>371</v>
      </c>
    </row>
    <row r="188" spans="2:65" s="16" customFormat="1" ht="16.5" customHeight="1">
      <c r="B188" s="131"/>
      <c r="C188" s="132" t="s">
        <v>830</v>
      </c>
      <c r="D188" s="132" t="s">
        <v>130</v>
      </c>
      <c r="E188" s="133" t="s">
        <v>831</v>
      </c>
      <c r="F188" s="134" t="s">
        <v>832</v>
      </c>
      <c r="G188" s="135" t="s">
        <v>148</v>
      </c>
      <c r="H188" s="136">
        <v>1</v>
      </c>
      <c r="I188" s="137"/>
      <c r="J188" s="137">
        <f t="shared" si="20"/>
        <v>0</v>
      </c>
      <c r="K188" s="138"/>
      <c r="L188" s="17"/>
      <c r="M188" s="139"/>
      <c r="N188" s="140" t="s">
        <v>34</v>
      </c>
      <c r="O188" s="141">
        <v>0</v>
      </c>
      <c r="P188" s="141">
        <f t="shared" si="21"/>
        <v>0</v>
      </c>
      <c r="Q188" s="141">
        <v>0</v>
      </c>
      <c r="R188" s="141">
        <f t="shared" si="22"/>
        <v>0</v>
      </c>
      <c r="S188" s="141">
        <v>0</v>
      </c>
      <c r="T188" s="142">
        <f t="shared" si="23"/>
        <v>0</v>
      </c>
      <c r="AR188" s="143" t="s">
        <v>81</v>
      </c>
      <c r="AT188" s="143" t="s">
        <v>130</v>
      </c>
      <c r="AU188" s="143" t="s">
        <v>76</v>
      </c>
      <c r="AY188" s="6" t="s">
        <v>128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6" t="s">
        <v>96</v>
      </c>
      <c r="BK188" s="144">
        <f t="shared" si="29"/>
        <v>0</v>
      </c>
      <c r="BL188" s="6" t="s">
        <v>81</v>
      </c>
      <c r="BM188" s="143" t="s">
        <v>374</v>
      </c>
    </row>
    <row r="189" spans="2:65" s="16" customFormat="1" ht="24.15" customHeight="1">
      <c r="B189" s="131"/>
      <c r="C189" s="132" t="s">
        <v>833</v>
      </c>
      <c r="D189" s="132" t="s">
        <v>130</v>
      </c>
      <c r="E189" s="133" t="s">
        <v>834</v>
      </c>
      <c r="F189" s="134" t="s">
        <v>835</v>
      </c>
      <c r="G189" s="135" t="s">
        <v>148</v>
      </c>
      <c r="H189" s="136">
        <v>1</v>
      </c>
      <c r="I189" s="137"/>
      <c r="J189" s="137">
        <f t="shared" si="20"/>
        <v>0</v>
      </c>
      <c r="K189" s="138"/>
      <c r="L189" s="17"/>
      <c r="M189" s="139"/>
      <c r="N189" s="140" t="s">
        <v>34</v>
      </c>
      <c r="O189" s="141">
        <v>0</v>
      </c>
      <c r="P189" s="141">
        <f t="shared" si="21"/>
        <v>0</v>
      </c>
      <c r="Q189" s="141">
        <v>0</v>
      </c>
      <c r="R189" s="141">
        <f t="shared" si="22"/>
        <v>0</v>
      </c>
      <c r="S189" s="141">
        <v>0</v>
      </c>
      <c r="T189" s="142">
        <f t="shared" si="23"/>
        <v>0</v>
      </c>
      <c r="AR189" s="143" t="s">
        <v>81</v>
      </c>
      <c r="AT189" s="143" t="s">
        <v>130</v>
      </c>
      <c r="AU189" s="143" t="s">
        <v>76</v>
      </c>
      <c r="AY189" s="6" t="s">
        <v>128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6" t="s">
        <v>96</v>
      </c>
      <c r="BK189" s="144">
        <f t="shared" si="29"/>
        <v>0</v>
      </c>
      <c r="BL189" s="6" t="s">
        <v>81</v>
      </c>
      <c r="BM189" s="143" t="s">
        <v>377</v>
      </c>
    </row>
    <row r="190" spans="2:65" s="16" customFormat="1" ht="16.5" customHeight="1">
      <c r="B190" s="131"/>
      <c r="C190" s="132" t="s">
        <v>836</v>
      </c>
      <c r="D190" s="132" t="s">
        <v>130</v>
      </c>
      <c r="E190" s="133" t="s">
        <v>837</v>
      </c>
      <c r="F190" s="134" t="s">
        <v>838</v>
      </c>
      <c r="G190" s="135" t="s">
        <v>148</v>
      </c>
      <c r="H190" s="136">
        <v>1</v>
      </c>
      <c r="I190" s="137"/>
      <c r="J190" s="137">
        <f t="shared" si="20"/>
        <v>0</v>
      </c>
      <c r="K190" s="138"/>
      <c r="L190" s="17"/>
      <c r="M190" s="139"/>
      <c r="N190" s="140" t="s">
        <v>34</v>
      </c>
      <c r="O190" s="141">
        <v>0</v>
      </c>
      <c r="P190" s="141">
        <f t="shared" si="21"/>
        <v>0</v>
      </c>
      <c r="Q190" s="141">
        <v>0</v>
      </c>
      <c r="R190" s="141">
        <f t="shared" si="22"/>
        <v>0</v>
      </c>
      <c r="S190" s="141">
        <v>0</v>
      </c>
      <c r="T190" s="142">
        <f t="shared" si="23"/>
        <v>0</v>
      </c>
      <c r="AR190" s="143" t="s">
        <v>81</v>
      </c>
      <c r="AT190" s="143" t="s">
        <v>130</v>
      </c>
      <c r="AU190" s="143" t="s">
        <v>76</v>
      </c>
      <c r="AY190" s="6" t="s">
        <v>128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6" t="s">
        <v>96</v>
      </c>
      <c r="BK190" s="144">
        <f t="shared" si="29"/>
        <v>0</v>
      </c>
      <c r="BL190" s="6" t="s">
        <v>81</v>
      </c>
      <c r="BM190" s="143" t="s">
        <v>380</v>
      </c>
    </row>
    <row r="191" spans="2:65" s="16" customFormat="1" ht="16.5" customHeight="1">
      <c r="B191" s="131"/>
      <c r="C191" s="132" t="s">
        <v>839</v>
      </c>
      <c r="D191" s="132" t="s">
        <v>130</v>
      </c>
      <c r="E191" s="133" t="s">
        <v>840</v>
      </c>
      <c r="F191" s="134" t="s">
        <v>841</v>
      </c>
      <c r="G191" s="135" t="s">
        <v>148</v>
      </c>
      <c r="H191" s="136">
        <v>1</v>
      </c>
      <c r="I191" s="137"/>
      <c r="J191" s="137">
        <f t="shared" si="20"/>
        <v>0</v>
      </c>
      <c r="K191" s="138"/>
      <c r="L191" s="17"/>
      <c r="M191" s="139"/>
      <c r="N191" s="140" t="s">
        <v>34</v>
      </c>
      <c r="O191" s="141">
        <v>0</v>
      </c>
      <c r="P191" s="141">
        <f t="shared" si="21"/>
        <v>0</v>
      </c>
      <c r="Q191" s="141">
        <v>0</v>
      </c>
      <c r="R191" s="141">
        <f t="shared" si="22"/>
        <v>0</v>
      </c>
      <c r="S191" s="141">
        <v>0</v>
      </c>
      <c r="T191" s="142">
        <f t="shared" si="23"/>
        <v>0</v>
      </c>
      <c r="AR191" s="143" t="s">
        <v>81</v>
      </c>
      <c r="AT191" s="143" t="s">
        <v>130</v>
      </c>
      <c r="AU191" s="143" t="s">
        <v>76</v>
      </c>
      <c r="AY191" s="6" t="s">
        <v>128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6" t="s">
        <v>96</v>
      </c>
      <c r="BK191" s="144">
        <f t="shared" si="29"/>
        <v>0</v>
      </c>
      <c r="BL191" s="6" t="s">
        <v>81</v>
      </c>
      <c r="BM191" s="143" t="s">
        <v>383</v>
      </c>
    </row>
    <row r="192" spans="2:65" s="119" customFormat="1" ht="25.95" customHeight="1">
      <c r="B192" s="120"/>
      <c r="D192" s="121" t="s">
        <v>67</v>
      </c>
      <c r="E192" s="122" t="s">
        <v>842</v>
      </c>
      <c r="F192" s="122" t="s">
        <v>843</v>
      </c>
      <c r="J192" s="123">
        <f>BK192</f>
        <v>0</v>
      </c>
      <c r="L192" s="120"/>
      <c r="M192" s="124"/>
      <c r="P192" s="125">
        <f>P193</f>
        <v>0</v>
      </c>
      <c r="R192" s="125">
        <f>R193</f>
        <v>0</v>
      </c>
      <c r="T192" s="126">
        <f>T193</f>
        <v>0</v>
      </c>
      <c r="AR192" s="121" t="s">
        <v>76</v>
      </c>
      <c r="AT192" s="127" t="s">
        <v>67</v>
      </c>
      <c r="AU192" s="127" t="s">
        <v>68</v>
      </c>
      <c r="AY192" s="121" t="s">
        <v>128</v>
      </c>
      <c r="BK192" s="128">
        <f>BK193</f>
        <v>0</v>
      </c>
    </row>
    <row r="193" spans="2:65" s="16" customFormat="1" ht="44.25" customHeight="1">
      <c r="B193" s="131"/>
      <c r="C193" s="132" t="s">
        <v>844</v>
      </c>
      <c r="D193" s="132" t="s">
        <v>130</v>
      </c>
      <c r="E193" s="133" t="s">
        <v>845</v>
      </c>
      <c r="F193" s="134" t="s">
        <v>846</v>
      </c>
      <c r="G193" s="135" t="s">
        <v>701</v>
      </c>
      <c r="H193" s="136">
        <v>1</v>
      </c>
      <c r="I193" s="137"/>
      <c r="J193" s="137">
        <f>ROUND(I193*H193,2)</f>
        <v>0</v>
      </c>
      <c r="K193" s="138"/>
      <c r="L193" s="17"/>
      <c r="M193" s="139"/>
      <c r="N193" s="140" t="s">
        <v>34</v>
      </c>
      <c r="O193" s="141">
        <v>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81</v>
      </c>
      <c r="AT193" s="143" t="s">
        <v>130</v>
      </c>
      <c r="AU193" s="143" t="s">
        <v>76</v>
      </c>
      <c r="AY193" s="6" t="s">
        <v>128</v>
      </c>
      <c r="BE193" s="144">
        <f>IF(N193="základná",J193,0)</f>
        <v>0</v>
      </c>
      <c r="BF193" s="144">
        <f>IF(N193="znížená",J193,0)</f>
        <v>0</v>
      </c>
      <c r="BG193" s="144">
        <f>IF(N193="zákl. prenesená",J193,0)</f>
        <v>0</v>
      </c>
      <c r="BH193" s="144">
        <f>IF(N193="zníž. prenesená",J193,0)</f>
        <v>0</v>
      </c>
      <c r="BI193" s="144">
        <f>IF(N193="nulová",J193,0)</f>
        <v>0</v>
      </c>
      <c r="BJ193" s="6" t="s">
        <v>96</v>
      </c>
      <c r="BK193" s="144">
        <f>ROUND(I193*H193,2)</f>
        <v>0</v>
      </c>
      <c r="BL193" s="6" t="s">
        <v>81</v>
      </c>
      <c r="BM193" s="143" t="s">
        <v>386</v>
      </c>
    </row>
    <row r="194" spans="2:65" s="119" customFormat="1" ht="25.95" customHeight="1">
      <c r="B194" s="120"/>
      <c r="D194" s="121" t="s">
        <v>67</v>
      </c>
      <c r="E194" s="122" t="s">
        <v>847</v>
      </c>
      <c r="F194" s="122" t="s">
        <v>848</v>
      </c>
      <c r="J194" s="123">
        <f>BK194</f>
        <v>0</v>
      </c>
      <c r="L194" s="120"/>
      <c r="M194" s="124"/>
      <c r="P194" s="125">
        <f>SUM(P195:P204)</f>
        <v>0</v>
      </c>
      <c r="R194" s="125">
        <f>SUM(R195:R204)</f>
        <v>0</v>
      </c>
      <c r="T194" s="126">
        <f>SUM(T195:T204)</f>
        <v>0</v>
      </c>
      <c r="AR194" s="121" t="s">
        <v>76</v>
      </c>
      <c r="AT194" s="127" t="s">
        <v>67</v>
      </c>
      <c r="AU194" s="127" t="s">
        <v>68</v>
      </c>
      <c r="AY194" s="121" t="s">
        <v>128</v>
      </c>
      <c r="BK194" s="128">
        <f>SUM(BK195:BK204)</f>
        <v>0</v>
      </c>
    </row>
    <row r="195" spans="2:65" s="16" customFormat="1" ht="37.950000000000003" customHeight="1">
      <c r="B195" s="131"/>
      <c r="C195" s="132" t="s">
        <v>849</v>
      </c>
      <c r="D195" s="132" t="s">
        <v>130</v>
      </c>
      <c r="E195" s="133" t="s">
        <v>850</v>
      </c>
      <c r="F195" s="134" t="s">
        <v>851</v>
      </c>
      <c r="G195" s="135" t="s">
        <v>701</v>
      </c>
      <c r="H195" s="136">
        <v>1</v>
      </c>
      <c r="I195" s="137"/>
      <c r="J195" s="137">
        <f t="shared" ref="J195:J204" si="30">ROUND(I195*H195,2)</f>
        <v>0</v>
      </c>
      <c r="K195" s="138"/>
      <c r="L195" s="17"/>
      <c r="M195" s="139"/>
      <c r="N195" s="140" t="s">
        <v>34</v>
      </c>
      <c r="O195" s="141">
        <v>0</v>
      </c>
      <c r="P195" s="141">
        <f t="shared" ref="P195:P204" si="31">O195*H195</f>
        <v>0</v>
      </c>
      <c r="Q195" s="141">
        <v>0</v>
      </c>
      <c r="R195" s="141">
        <f t="shared" ref="R195:R204" si="32">Q195*H195</f>
        <v>0</v>
      </c>
      <c r="S195" s="141">
        <v>0</v>
      </c>
      <c r="T195" s="142">
        <f t="shared" ref="T195:T204" si="33">S195*H195</f>
        <v>0</v>
      </c>
      <c r="AR195" s="143" t="s">
        <v>81</v>
      </c>
      <c r="AT195" s="143" t="s">
        <v>130</v>
      </c>
      <c r="AU195" s="143" t="s">
        <v>76</v>
      </c>
      <c r="AY195" s="6" t="s">
        <v>128</v>
      </c>
      <c r="BE195" s="144">
        <f t="shared" ref="BE195:BE204" si="34">IF(N195="základná",J195,0)</f>
        <v>0</v>
      </c>
      <c r="BF195" s="144">
        <f t="shared" ref="BF195:BF204" si="35">IF(N195="znížená",J195,0)</f>
        <v>0</v>
      </c>
      <c r="BG195" s="144">
        <f t="shared" ref="BG195:BG204" si="36">IF(N195="zákl. prenesená",J195,0)</f>
        <v>0</v>
      </c>
      <c r="BH195" s="144">
        <f t="shared" ref="BH195:BH204" si="37">IF(N195="zníž. prenesená",J195,0)</f>
        <v>0</v>
      </c>
      <c r="BI195" s="144">
        <f t="shared" ref="BI195:BI204" si="38">IF(N195="nulová",J195,0)</f>
        <v>0</v>
      </c>
      <c r="BJ195" s="6" t="s">
        <v>96</v>
      </c>
      <c r="BK195" s="144">
        <f t="shared" ref="BK195:BK204" si="39">ROUND(I195*H195,2)</f>
        <v>0</v>
      </c>
      <c r="BL195" s="6" t="s">
        <v>81</v>
      </c>
      <c r="BM195" s="143" t="s">
        <v>389</v>
      </c>
    </row>
    <row r="196" spans="2:65" s="16" customFormat="1" ht="16.5" customHeight="1">
      <c r="B196" s="131"/>
      <c r="C196" s="132" t="s">
        <v>852</v>
      </c>
      <c r="D196" s="132" t="s">
        <v>130</v>
      </c>
      <c r="E196" s="133" t="s">
        <v>853</v>
      </c>
      <c r="F196" s="134" t="s">
        <v>854</v>
      </c>
      <c r="G196" s="135" t="s">
        <v>701</v>
      </c>
      <c r="H196" s="136">
        <v>1</v>
      </c>
      <c r="I196" s="137"/>
      <c r="J196" s="137">
        <f t="shared" si="30"/>
        <v>0</v>
      </c>
      <c r="K196" s="138"/>
      <c r="L196" s="17"/>
      <c r="M196" s="139"/>
      <c r="N196" s="140" t="s">
        <v>34</v>
      </c>
      <c r="O196" s="141">
        <v>0</v>
      </c>
      <c r="P196" s="141">
        <f t="shared" si="31"/>
        <v>0</v>
      </c>
      <c r="Q196" s="141">
        <v>0</v>
      </c>
      <c r="R196" s="141">
        <f t="shared" si="32"/>
        <v>0</v>
      </c>
      <c r="S196" s="141">
        <v>0</v>
      </c>
      <c r="T196" s="142">
        <f t="shared" si="33"/>
        <v>0</v>
      </c>
      <c r="AR196" s="143" t="s">
        <v>81</v>
      </c>
      <c r="AT196" s="143" t="s">
        <v>130</v>
      </c>
      <c r="AU196" s="143" t="s">
        <v>76</v>
      </c>
      <c r="AY196" s="6" t="s">
        <v>128</v>
      </c>
      <c r="BE196" s="144">
        <f t="shared" si="34"/>
        <v>0</v>
      </c>
      <c r="BF196" s="144">
        <f t="shared" si="35"/>
        <v>0</v>
      </c>
      <c r="BG196" s="144">
        <f t="shared" si="36"/>
        <v>0</v>
      </c>
      <c r="BH196" s="144">
        <f t="shared" si="37"/>
        <v>0</v>
      </c>
      <c r="BI196" s="144">
        <f t="shared" si="38"/>
        <v>0</v>
      </c>
      <c r="BJ196" s="6" t="s">
        <v>96</v>
      </c>
      <c r="BK196" s="144">
        <f t="shared" si="39"/>
        <v>0</v>
      </c>
      <c r="BL196" s="6" t="s">
        <v>81</v>
      </c>
      <c r="BM196" s="143" t="s">
        <v>392</v>
      </c>
    </row>
    <row r="197" spans="2:65" s="16" customFormat="1" ht="21.75" customHeight="1">
      <c r="B197" s="131"/>
      <c r="C197" s="132" t="s">
        <v>706</v>
      </c>
      <c r="D197" s="132" t="s">
        <v>130</v>
      </c>
      <c r="E197" s="133" t="s">
        <v>855</v>
      </c>
      <c r="F197" s="134" t="s">
        <v>856</v>
      </c>
      <c r="G197" s="135" t="s">
        <v>701</v>
      </c>
      <c r="H197" s="136">
        <v>1</v>
      </c>
      <c r="I197" s="137"/>
      <c r="J197" s="137">
        <f t="shared" si="30"/>
        <v>0</v>
      </c>
      <c r="K197" s="138"/>
      <c r="L197" s="17"/>
      <c r="M197" s="139"/>
      <c r="N197" s="140" t="s">
        <v>34</v>
      </c>
      <c r="O197" s="141">
        <v>0</v>
      </c>
      <c r="P197" s="141">
        <f t="shared" si="31"/>
        <v>0</v>
      </c>
      <c r="Q197" s="141">
        <v>0</v>
      </c>
      <c r="R197" s="141">
        <f t="shared" si="32"/>
        <v>0</v>
      </c>
      <c r="S197" s="141">
        <v>0</v>
      </c>
      <c r="T197" s="142">
        <f t="shared" si="33"/>
        <v>0</v>
      </c>
      <c r="AR197" s="143" t="s">
        <v>81</v>
      </c>
      <c r="AT197" s="143" t="s">
        <v>130</v>
      </c>
      <c r="AU197" s="143" t="s">
        <v>76</v>
      </c>
      <c r="AY197" s="6" t="s">
        <v>128</v>
      </c>
      <c r="BE197" s="144">
        <f t="shared" si="34"/>
        <v>0</v>
      </c>
      <c r="BF197" s="144">
        <f t="shared" si="35"/>
        <v>0</v>
      </c>
      <c r="BG197" s="144">
        <f t="shared" si="36"/>
        <v>0</v>
      </c>
      <c r="BH197" s="144">
        <f t="shared" si="37"/>
        <v>0</v>
      </c>
      <c r="BI197" s="144">
        <f t="shared" si="38"/>
        <v>0</v>
      </c>
      <c r="BJ197" s="6" t="s">
        <v>96</v>
      </c>
      <c r="BK197" s="144">
        <f t="shared" si="39"/>
        <v>0</v>
      </c>
      <c r="BL197" s="6" t="s">
        <v>81</v>
      </c>
      <c r="BM197" s="143" t="s">
        <v>397</v>
      </c>
    </row>
    <row r="198" spans="2:65" s="16" customFormat="1" ht="16.5" customHeight="1">
      <c r="B198" s="131"/>
      <c r="C198" s="132" t="s">
        <v>857</v>
      </c>
      <c r="D198" s="132" t="s">
        <v>130</v>
      </c>
      <c r="E198" s="133" t="s">
        <v>858</v>
      </c>
      <c r="F198" s="134" t="s">
        <v>859</v>
      </c>
      <c r="G198" s="135" t="s">
        <v>701</v>
      </c>
      <c r="H198" s="136">
        <v>1</v>
      </c>
      <c r="I198" s="137"/>
      <c r="J198" s="137">
        <f t="shared" si="30"/>
        <v>0</v>
      </c>
      <c r="K198" s="138"/>
      <c r="L198" s="17"/>
      <c r="M198" s="139"/>
      <c r="N198" s="140" t="s">
        <v>34</v>
      </c>
      <c r="O198" s="141">
        <v>0</v>
      </c>
      <c r="P198" s="141">
        <f t="shared" si="31"/>
        <v>0</v>
      </c>
      <c r="Q198" s="141">
        <v>0</v>
      </c>
      <c r="R198" s="141">
        <f t="shared" si="32"/>
        <v>0</v>
      </c>
      <c r="S198" s="141">
        <v>0</v>
      </c>
      <c r="T198" s="142">
        <f t="shared" si="33"/>
        <v>0</v>
      </c>
      <c r="AR198" s="143" t="s">
        <v>81</v>
      </c>
      <c r="AT198" s="143" t="s">
        <v>130</v>
      </c>
      <c r="AU198" s="143" t="s">
        <v>76</v>
      </c>
      <c r="AY198" s="6" t="s">
        <v>128</v>
      </c>
      <c r="BE198" s="144">
        <f t="shared" si="34"/>
        <v>0</v>
      </c>
      <c r="BF198" s="144">
        <f t="shared" si="35"/>
        <v>0</v>
      </c>
      <c r="BG198" s="144">
        <f t="shared" si="36"/>
        <v>0</v>
      </c>
      <c r="BH198" s="144">
        <f t="shared" si="37"/>
        <v>0</v>
      </c>
      <c r="BI198" s="144">
        <f t="shared" si="38"/>
        <v>0</v>
      </c>
      <c r="BJ198" s="6" t="s">
        <v>96</v>
      </c>
      <c r="BK198" s="144">
        <f t="shared" si="39"/>
        <v>0</v>
      </c>
      <c r="BL198" s="6" t="s">
        <v>81</v>
      </c>
      <c r="BM198" s="143" t="s">
        <v>400</v>
      </c>
    </row>
    <row r="199" spans="2:65" s="16" customFormat="1" ht="33" customHeight="1">
      <c r="B199" s="131"/>
      <c r="C199" s="132" t="s">
        <v>860</v>
      </c>
      <c r="D199" s="132" t="s">
        <v>130</v>
      </c>
      <c r="E199" s="133" t="s">
        <v>861</v>
      </c>
      <c r="F199" s="134" t="s">
        <v>862</v>
      </c>
      <c r="G199" s="135" t="s">
        <v>153</v>
      </c>
      <c r="H199" s="136">
        <v>2131</v>
      </c>
      <c r="I199" s="137"/>
      <c r="J199" s="137">
        <f t="shared" si="30"/>
        <v>0</v>
      </c>
      <c r="K199" s="138"/>
      <c r="L199" s="17"/>
      <c r="M199" s="139"/>
      <c r="N199" s="140" t="s">
        <v>34</v>
      </c>
      <c r="O199" s="141">
        <v>0</v>
      </c>
      <c r="P199" s="141">
        <f t="shared" si="31"/>
        <v>0</v>
      </c>
      <c r="Q199" s="141">
        <v>0</v>
      </c>
      <c r="R199" s="141">
        <f t="shared" si="32"/>
        <v>0</v>
      </c>
      <c r="S199" s="141">
        <v>0</v>
      </c>
      <c r="T199" s="142">
        <f t="shared" si="33"/>
        <v>0</v>
      </c>
      <c r="AR199" s="143" t="s">
        <v>81</v>
      </c>
      <c r="AT199" s="143" t="s">
        <v>130</v>
      </c>
      <c r="AU199" s="143" t="s">
        <v>76</v>
      </c>
      <c r="AY199" s="6" t="s">
        <v>128</v>
      </c>
      <c r="BE199" s="144">
        <f t="shared" si="34"/>
        <v>0</v>
      </c>
      <c r="BF199" s="144">
        <f t="shared" si="35"/>
        <v>0</v>
      </c>
      <c r="BG199" s="144">
        <f t="shared" si="36"/>
        <v>0</v>
      </c>
      <c r="BH199" s="144">
        <f t="shared" si="37"/>
        <v>0</v>
      </c>
      <c r="BI199" s="144">
        <f t="shared" si="38"/>
        <v>0</v>
      </c>
      <c r="BJ199" s="6" t="s">
        <v>96</v>
      </c>
      <c r="BK199" s="144">
        <f t="shared" si="39"/>
        <v>0</v>
      </c>
      <c r="BL199" s="6" t="s">
        <v>81</v>
      </c>
      <c r="BM199" s="143" t="s">
        <v>403</v>
      </c>
    </row>
    <row r="200" spans="2:65" s="16" customFormat="1" ht="16.5" customHeight="1">
      <c r="B200" s="131"/>
      <c r="C200" s="132" t="s">
        <v>863</v>
      </c>
      <c r="D200" s="132" t="s">
        <v>130</v>
      </c>
      <c r="E200" s="133" t="s">
        <v>864</v>
      </c>
      <c r="F200" s="134" t="s">
        <v>865</v>
      </c>
      <c r="G200" s="135" t="s">
        <v>153</v>
      </c>
      <c r="H200" s="136">
        <v>2131</v>
      </c>
      <c r="I200" s="137"/>
      <c r="J200" s="137">
        <f t="shared" si="30"/>
        <v>0</v>
      </c>
      <c r="K200" s="138"/>
      <c r="L200" s="17"/>
      <c r="M200" s="139"/>
      <c r="N200" s="140" t="s">
        <v>34</v>
      </c>
      <c r="O200" s="141">
        <v>0</v>
      </c>
      <c r="P200" s="141">
        <f t="shared" si="31"/>
        <v>0</v>
      </c>
      <c r="Q200" s="141">
        <v>0</v>
      </c>
      <c r="R200" s="141">
        <f t="shared" si="32"/>
        <v>0</v>
      </c>
      <c r="S200" s="141">
        <v>0</v>
      </c>
      <c r="T200" s="142">
        <f t="shared" si="33"/>
        <v>0</v>
      </c>
      <c r="AR200" s="143" t="s">
        <v>81</v>
      </c>
      <c r="AT200" s="143" t="s">
        <v>130</v>
      </c>
      <c r="AU200" s="143" t="s">
        <v>76</v>
      </c>
      <c r="AY200" s="6" t="s">
        <v>128</v>
      </c>
      <c r="BE200" s="144">
        <f t="shared" si="34"/>
        <v>0</v>
      </c>
      <c r="BF200" s="144">
        <f t="shared" si="35"/>
        <v>0</v>
      </c>
      <c r="BG200" s="144">
        <f t="shared" si="36"/>
        <v>0</v>
      </c>
      <c r="BH200" s="144">
        <f t="shared" si="37"/>
        <v>0</v>
      </c>
      <c r="BI200" s="144">
        <f t="shared" si="38"/>
        <v>0</v>
      </c>
      <c r="BJ200" s="6" t="s">
        <v>96</v>
      </c>
      <c r="BK200" s="144">
        <f t="shared" si="39"/>
        <v>0</v>
      </c>
      <c r="BL200" s="6" t="s">
        <v>81</v>
      </c>
      <c r="BM200" s="143" t="s">
        <v>406</v>
      </c>
    </row>
    <row r="201" spans="2:65" s="16" customFormat="1" ht="37.950000000000003" customHeight="1">
      <c r="B201" s="131"/>
      <c r="C201" s="132" t="s">
        <v>866</v>
      </c>
      <c r="D201" s="132" t="s">
        <v>130</v>
      </c>
      <c r="E201" s="133" t="s">
        <v>867</v>
      </c>
      <c r="F201" s="134" t="s">
        <v>868</v>
      </c>
      <c r="G201" s="135" t="s">
        <v>701</v>
      </c>
      <c r="H201" s="136">
        <v>1</v>
      </c>
      <c r="I201" s="137"/>
      <c r="J201" s="137">
        <f t="shared" si="30"/>
        <v>0</v>
      </c>
      <c r="K201" s="138"/>
      <c r="L201" s="17"/>
      <c r="M201" s="139"/>
      <c r="N201" s="140" t="s">
        <v>34</v>
      </c>
      <c r="O201" s="141">
        <v>0</v>
      </c>
      <c r="P201" s="141">
        <f t="shared" si="31"/>
        <v>0</v>
      </c>
      <c r="Q201" s="141">
        <v>0</v>
      </c>
      <c r="R201" s="141">
        <f t="shared" si="32"/>
        <v>0</v>
      </c>
      <c r="S201" s="141">
        <v>0</v>
      </c>
      <c r="T201" s="142">
        <f t="shared" si="33"/>
        <v>0</v>
      </c>
      <c r="AR201" s="143" t="s">
        <v>81</v>
      </c>
      <c r="AT201" s="143" t="s">
        <v>130</v>
      </c>
      <c r="AU201" s="143" t="s">
        <v>76</v>
      </c>
      <c r="AY201" s="6" t="s">
        <v>128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6" t="s">
        <v>96</v>
      </c>
      <c r="BK201" s="144">
        <f t="shared" si="39"/>
        <v>0</v>
      </c>
      <c r="BL201" s="6" t="s">
        <v>81</v>
      </c>
      <c r="BM201" s="143" t="s">
        <v>409</v>
      </c>
    </row>
    <row r="202" spans="2:65" s="16" customFormat="1" ht="16.5" customHeight="1">
      <c r="B202" s="131"/>
      <c r="C202" s="132" t="s">
        <v>869</v>
      </c>
      <c r="D202" s="132" t="s">
        <v>130</v>
      </c>
      <c r="E202" s="133" t="s">
        <v>870</v>
      </c>
      <c r="F202" s="134" t="s">
        <v>871</v>
      </c>
      <c r="G202" s="135" t="s">
        <v>701</v>
      </c>
      <c r="H202" s="136">
        <v>1</v>
      </c>
      <c r="I202" s="137"/>
      <c r="J202" s="137">
        <f t="shared" si="30"/>
        <v>0</v>
      </c>
      <c r="K202" s="138"/>
      <c r="L202" s="17"/>
      <c r="M202" s="139"/>
      <c r="N202" s="140" t="s">
        <v>34</v>
      </c>
      <c r="O202" s="141">
        <v>0</v>
      </c>
      <c r="P202" s="141">
        <f t="shared" si="31"/>
        <v>0</v>
      </c>
      <c r="Q202" s="141">
        <v>0</v>
      </c>
      <c r="R202" s="141">
        <f t="shared" si="32"/>
        <v>0</v>
      </c>
      <c r="S202" s="141">
        <v>0</v>
      </c>
      <c r="T202" s="142">
        <f t="shared" si="33"/>
        <v>0</v>
      </c>
      <c r="AR202" s="143" t="s">
        <v>81</v>
      </c>
      <c r="AT202" s="143" t="s">
        <v>130</v>
      </c>
      <c r="AU202" s="143" t="s">
        <v>76</v>
      </c>
      <c r="AY202" s="6" t="s">
        <v>128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6" t="s">
        <v>96</v>
      </c>
      <c r="BK202" s="144">
        <f t="shared" si="39"/>
        <v>0</v>
      </c>
      <c r="BL202" s="6" t="s">
        <v>81</v>
      </c>
      <c r="BM202" s="143" t="s">
        <v>412</v>
      </c>
    </row>
    <row r="203" spans="2:65" s="16" customFormat="1" ht="16.5" customHeight="1">
      <c r="B203" s="131"/>
      <c r="C203" s="132" t="s">
        <v>872</v>
      </c>
      <c r="D203" s="132" t="s">
        <v>130</v>
      </c>
      <c r="E203" s="133" t="s">
        <v>873</v>
      </c>
      <c r="F203" s="134" t="s">
        <v>874</v>
      </c>
      <c r="G203" s="135" t="s">
        <v>701</v>
      </c>
      <c r="H203" s="136">
        <v>1</v>
      </c>
      <c r="I203" s="137"/>
      <c r="J203" s="137">
        <f t="shared" si="30"/>
        <v>0</v>
      </c>
      <c r="K203" s="138"/>
      <c r="L203" s="17"/>
      <c r="M203" s="139"/>
      <c r="N203" s="140" t="s">
        <v>34</v>
      </c>
      <c r="O203" s="141">
        <v>0</v>
      </c>
      <c r="P203" s="141">
        <f t="shared" si="31"/>
        <v>0</v>
      </c>
      <c r="Q203" s="141">
        <v>0</v>
      </c>
      <c r="R203" s="141">
        <f t="shared" si="32"/>
        <v>0</v>
      </c>
      <c r="S203" s="141">
        <v>0</v>
      </c>
      <c r="T203" s="142">
        <f t="shared" si="33"/>
        <v>0</v>
      </c>
      <c r="AR203" s="143" t="s">
        <v>81</v>
      </c>
      <c r="AT203" s="143" t="s">
        <v>130</v>
      </c>
      <c r="AU203" s="143" t="s">
        <v>76</v>
      </c>
      <c r="AY203" s="6" t="s">
        <v>128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6" t="s">
        <v>96</v>
      </c>
      <c r="BK203" s="144">
        <f t="shared" si="39"/>
        <v>0</v>
      </c>
      <c r="BL203" s="6" t="s">
        <v>81</v>
      </c>
      <c r="BM203" s="143" t="s">
        <v>415</v>
      </c>
    </row>
    <row r="204" spans="2:65" s="16" customFormat="1" ht="16.5" customHeight="1">
      <c r="B204" s="131"/>
      <c r="C204" s="132" t="s">
        <v>875</v>
      </c>
      <c r="D204" s="132" t="s">
        <v>130</v>
      </c>
      <c r="E204" s="133" t="s">
        <v>876</v>
      </c>
      <c r="F204" s="134" t="s">
        <v>877</v>
      </c>
      <c r="G204" s="135" t="s">
        <v>701</v>
      </c>
      <c r="H204" s="136">
        <v>1</v>
      </c>
      <c r="I204" s="137"/>
      <c r="J204" s="137">
        <f t="shared" si="30"/>
        <v>0</v>
      </c>
      <c r="K204" s="138"/>
      <c r="L204" s="17"/>
      <c r="M204" s="145"/>
      <c r="N204" s="146" t="s">
        <v>34</v>
      </c>
      <c r="O204" s="147">
        <v>0</v>
      </c>
      <c r="P204" s="147">
        <f t="shared" si="31"/>
        <v>0</v>
      </c>
      <c r="Q204" s="147">
        <v>0</v>
      </c>
      <c r="R204" s="147">
        <f t="shared" si="32"/>
        <v>0</v>
      </c>
      <c r="S204" s="147">
        <v>0</v>
      </c>
      <c r="T204" s="148">
        <f t="shared" si="33"/>
        <v>0</v>
      </c>
      <c r="AR204" s="143" t="s">
        <v>81</v>
      </c>
      <c r="AT204" s="143" t="s">
        <v>130</v>
      </c>
      <c r="AU204" s="143" t="s">
        <v>76</v>
      </c>
      <c r="AY204" s="6" t="s">
        <v>128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6" t="s">
        <v>96</v>
      </c>
      <c r="BK204" s="144">
        <f t="shared" si="39"/>
        <v>0</v>
      </c>
      <c r="BL204" s="6" t="s">
        <v>81</v>
      </c>
      <c r="BM204" s="143" t="s">
        <v>418</v>
      </c>
    </row>
    <row r="205" spans="2:65" s="16" customFormat="1" ht="6.9" customHeight="1">
      <c r="B205" s="32"/>
      <c r="C205" s="33"/>
      <c r="D205" s="33"/>
      <c r="E205" s="33"/>
      <c r="F205" s="33"/>
      <c r="G205" s="33"/>
      <c r="H205" s="33"/>
      <c r="I205" s="33"/>
      <c r="J205" s="33"/>
      <c r="K205" s="33"/>
      <c r="L205" s="17"/>
    </row>
  </sheetData>
  <autoFilter ref="C125:K204" xr:uid="{00000000-0009-0000-0000-000003000000}"/>
  <mergeCells count="8">
    <mergeCell ref="E87:H87"/>
    <mergeCell ref="E116:H116"/>
    <mergeCell ref="E118:H118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5"/>
  <sheetViews>
    <sheetView showGridLines="0" topLeftCell="A79" zoomScaleNormal="100" workbookViewId="0">
      <selection activeCell="F88" sqref="F88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86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878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ROUND(J128,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ROUND((SUM(BE128:BE184)),  2)</f>
        <v>0</v>
      </c>
      <c r="G33" s="84"/>
      <c r="H33" s="84"/>
      <c r="I33" s="85">
        <v>0.2</v>
      </c>
      <c r="J33" s="83">
        <f>ROUND(((SUM(BE128:BE184))*I33),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ROUND((SUM(BF128:BF184)),  2)</f>
        <v>0</v>
      </c>
      <c r="I34" s="87">
        <v>0.2</v>
      </c>
      <c r="J34" s="86">
        <f>ROUND(((SUM(BF128:BF184))*I34),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ROUND((SUM(BG128:BG184)),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ROUND((SUM(BH128:BH184)),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ROUND((SUM(BI128:BI184)),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5 - Plynoinštalácia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J128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205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104" customFormat="1" ht="19.95" customHeight="1">
      <c r="B98" s="105"/>
      <c r="D98" s="106" t="s">
        <v>206</v>
      </c>
      <c r="E98" s="107"/>
      <c r="F98" s="107"/>
      <c r="G98" s="107"/>
      <c r="H98" s="107"/>
      <c r="I98" s="107"/>
      <c r="J98" s="108">
        <f>J130</f>
        <v>0</v>
      </c>
      <c r="L98" s="105"/>
    </row>
    <row r="99" spans="2:12" s="104" customFormat="1" ht="19.95" customHeight="1">
      <c r="B99" s="105"/>
      <c r="D99" s="106" t="s">
        <v>207</v>
      </c>
      <c r="E99" s="107"/>
      <c r="F99" s="107"/>
      <c r="G99" s="107"/>
      <c r="H99" s="107"/>
      <c r="I99" s="107"/>
      <c r="J99" s="108">
        <f>J139</f>
        <v>0</v>
      </c>
      <c r="L99" s="105"/>
    </row>
    <row r="100" spans="2:12" s="104" customFormat="1" ht="19.95" customHeight="1">
      <c r="B100" s="105"/>
      <c r="D100" s="106" t="s">
        <v>208</v>
      </c>
      <c r="E100" s="107"/>
      <c r="F100" s="107"/>
      <c r="G100" s="107"/>
      <c r="H100" s="107"/>
      <c r="I100" s="107"/>
      <c r="J100" s="108">
        <f>J142</f>
        <v>0</v>
      </c>
      <c r="L100" s="105"/>
    </row>
    <row r="101" spans="2:12" s="104" customFormat="1" ht="19.95" customHeight="1">
      <c r="B101" s="105"/>
      <c r="D101" s="106" t="s">
        <v>210</v>
      </c>
      <c r="E101" s="107"/>
      <c r="F101" s="107"/>
      <c r="G101" s="107"/>
      <c r="H101" s="107"/>
      <c r="I101" s="107"/>
      <c r="J101" s="108">
        <f>J146</f>
        <v>0</v>
      </c>
      <c r="L101" s="105"/>
    </row>
    <row r="102" spans="2:12" s="99" customFormat="1" ht="24.9" customHeight="1">
      <c r="B102" s="100"/>
      <c r="D102" s="101" t="s">
        <v>879</v>
      </c>
      <c r="E102" s="102"/>
      <c r="F102" s="102"/>
      <c r="G102" s="102"/>
      <c r="H102" s="102"/>
      <c r="I102" s="102"/>
      <c r="J102" s="103">
        <f>J150</f>
        <v>0</v>
      </c>
      <c r="L102" s="100"/>
    </row>
    <row r="103" spans="2:12" s="104" customFormat="1" ht="19.95" customHeight="1">
      <c r="B103" s="105"/>
      <c r="D103" s="106" t="s">
        <v>880</v>
      </c>
      <c r="E103" s="107"/>
      <c r="F103" s="107"/>
      <c r="G103" s="107"/>
      <c r="H103" s="107"/>
      <c r="I103" s="107"/>
      <c r="J103" s="108">
        <f>J151</f>
        <v>0</v>
      </c>
      <c r="L103" s="105"/>
    </row>
    <row r="104" spans="2:12" s="104" customFormat="1" ht="19.95" customHeight="1">
      <c r="B104" s="105"/>
      <c r="D104" s="106" t="s">
        <v>881</v>
      </c>
      <c r="E104" s="107"/>
      <c r="F104" s="107"/>
      <c r="G104" s="107"/>
      <c r="H104" s="107"/>
      <c r="I104" s="107"/>
      <c r="J104" s="108">
        <f>J152</f>
        <v>0</v>
      </c>
      <c r="L104" s="105"/>
    </row>
    <row r="105" spans="2:12" s="104" customFormat="1" ht="19.95" customHeight="1">
      <c r="B105" s="105"/>
      <c r="D105" s="106" t="s">
        <v>882</v>
      </c>
      <c r="E105" s="107"/>
      <c r="F105" s="107"/>
      <c r="G105" s="107"/>
      <c r="H105" s="107"/>
      <c r="I105" s="107"/>
      <c r="J105" s="108">
        <f>J171</f>
        <v>0</v>
      </c>
      <c r="L105" s="105"/>
    </row>
    <row r="106" spans="2:12" s="104" customFormat="1" ht="19.95" customHeight="1">
      <c r="B106" s="105"/>
      <c r="D106" s="106" t="s">
        <v>883</v>
      </c>
      <c r="E106" s="107"/>
      <c r="F106" s="107"/>
      <c r="G106" s="107"/>
      <c r="H106" s="107"/>
      <c r="I106" s="107"/>
      <c r="J106" s="108">
        <f>J174</f>
        <v>0</v>
      </c>
      <c r="L106" s="105"/>
    </row>
    <row r="107" spans="2:12" s="99" customFormat="1" ht="24.9" customHeight="1">
      <c r="B107" s="100"/>
      <c r="D107" s="101" t="s">
        <v>884</v>
      </c>
      <c r="E107" s="102"/>
      <c r="F107" s="102"/>
      <c r="G107" s="102"/>
      <c r="H107" s="102"/>
      <c r="I107" s="102"/>
      <c r="J107" s="103">
        <f>J177</f>
        <v>0</v>
      </c>
      <c r="L107" s="100"/>
    </row>
    <row r="108" spans="2:12" s="104" customFormat="1" ht="19.95" customHeight="1">
      <c r="B108" s="105"/>
      <c r="D108" s="106" t="s">
        <v>218</v>
      </c>
      <c r="E108" s="107"/>
      <c r="F108" s="107"/>
      <c r="G108" s="107"/>
      <c r="H108" s="107"/>
      <c r="I108" s="107"/>
      <c r="J108" s="108">
        <f>J178</f>
        <v>0</v>
      </c>
      <c r="L108" s="105"/>
    </row>
    <row r="109" spans="2:12" s="16" customFormat="1" ht="21.9" customHeight="1">
      <c r="B109" s="17"/>
      <c r="L109" s="17"/>
    </row>
    <row r="110" spans="2:12" s="16" customFormat="1" ht="6.9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17"/>
    </row>
    <row r="114" spans="2:63" s="16" customFormat="1" ht="6.9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17"/>
    </row>
    <row r="115" spans="2:63" s="16" customFormat="1" ht="24.9" customHeight="1">
      <c r="B115" s="17"/>
      <c r="C115" s="10" t="s">
        <v>114</v>
      </c>
      <c r="L115" s="17"/>
    </row>
    <row r="116" spans="2:63" s="16" customFormat="1" ht="6.9" customHeight="1">
      <c r="B116" s="17"/>
      <c r="L116" s="17"/>
    </row>
    <row r="117" spans="2:63" s="16" customFormat="1" ht="12" customHeight="1">
      <c r="B117" s="17"/>
      <c r="C117" s="14" t="s">
        <v>11</v>
      </c>
      <c r="L117" s="17"/>
    </row>
    <row r="118" spans="2:63" s="16" customFormat="1" ht="26.25" customHeight="1">
      <c r="B118" s="17"/>
      <c r="E118" s="185" t="str">
        <f>E7</f>
        <v>Novostavba prezentačno-degustačného objektu - Pivovar Urpiner Banská Bystrica</v>
      </c>
      <c r="F118" s="185"/>
      <c r="G118" s="185"/>
      <c r="H118" s="185"/>
      <c r="L118" s="17"/>
    </row>
    <row r="119" spans="2:63" s="16" customFormat="1" ht="12" customHeight="1">
      <c r="B119" s="17"/>
      <c r="C119" s="14" t="s">
        <v>102</v>
      </c>
      <c r="L119" s="17"/>
    </row>
    <row r="120" spans="2:63" s="16" customFormat="1" ht="16.5" customHeight="1">
      <c r="B120" s="17"/>
      <c r="E120" s="173" t="str">
        <f>E9</f>
        <v>5 - Plynoinštalácia</v>
      </c>
      <c r="F120" s="173"/>
      <c r="G120" s="173"/>
      <c r="H120" s="173"/>
      <c r="L120" s="17"/>
    </row>
    <row r="121" spans="2:63" s="16" customFormat="1" ht="6.9" customHeight="1">
      <c r="B121" s="17"/>
      <c r="L121" s="17"/>
    </row>
    <row r="122" spans="2:63" s="16" customFormat="1" ht="12" customHeight="1">
      <c r="B122" s="17"/>
      <c r="C122" s="14" t="s">
        <v>15</v>
      </c>
      <c r="F122" s="4" t="str">
        <f>F12</f>
        <v>Banská Bystrica</v>
      </c>
      <c r="I122" s="14" t="s">
        <v>17</v>
      </c>
      <c r="J122" s="1">
        <f>IF(J12="","",J12)</f>
        <v>0</v>
      </c>
      <c r="L122" s="17"/>
    </row>
    <row r="123" spans="2:63" s="16" customFormat="1" ht="6.9" customHeight="1">
      <c r="B123" s="17"/>
      <c r="L123" s="17"/>
    </row>
    <row r="124" spans="2:63" s="16" customFormat="1" ht="15.15" customHeight="1">
      <c r="B124" s="17"/>
      <c r="C124" s="14" t="s">
        <v>18</v>
      </c>
      <c r="F124" s="4" t="str">
        <f>E15</f>
        <v>Banskobystrický pivovar, a.s. Banská Bystrica</v>
      </c>
      <c r="I124" s="14" t="s">
        <v>23</v>
      </c>
      <c r="J124" s="3" t="str">
        <f>E21</f>
        <v xml:space="preserve"> </v>
      </c>
      <c r="L124" s="17"/>
    </row>
    <row r="125" spans="2:63" s="16" customFormat="1" ht="15.15" customHeight="1">
      <c r="B125" s="17"/>
      <c r="C125" s="14" t="s">
        <v>22</v>
      </c>
      <c r="F125" s="4" t="str">
        <f>IF(E18="","",E18)</f>
        <v/>
      </c>
      <c r="I125" s="14" t="s">
        <v>26</v>
      </c>
      <c r="J125" s="3" t="str">
        <f>E24</f>
        <v xml:space="preserve"> </v>
      </c>
      <c r="L125" s="17"/>
    </row>
    <row r="126" spans="2:63" s="16" customFormat="1" ht="10.35" customHeight="1">
      <c r="B126" s="17"/>
      <c r="L126" s="17"/>
    </row>
    <row r="127" spans="2:63" s="109" customFormat="1" ht="29.25" customHeight="1">
      <c r="B127" s="110"/>
      <c r="C127" s="111" t="s">
        <v>115</v>
      </c>
      <c r="D127" s="112" t="s">
        <v>53</v>
      </c>
      <c r="E127" s="112" t="s">
        <v>49</v>
      </c>
      <c r="F127" s="112" t="s">
        <v>50</v>
      </c>
      <c r="G127" s="112" t="s">
        <v>116</v>
      </c>
      <c r="H127" s="112" t="s">
        <v>117</v>
      </c>
      <c r="I127" s="112" t="s">
        <v>118</v>
      </c>
      <c r="J127" s="113" t="s">
        <v>106</v>
      </c>
      <c r="K127" s="114" t="s">
        <v>119</v>
      </c>
      <c r="L127" s="110"/>
      <c r="M127" s="47"/>
      <c r="N127" s="48" t="s">
        <v>32</v>
      </c>
      <c r="O127" s="48" t="s">
        <v>120</v>
      </c>
      <c r="P127" s="48" t="s">
        <v>121</v>
      </c>
      <c r="Q127" s="48" t="s">
        <v>122</v>
      </c>
      <c r="R127" s="48" t="s">
        <v>123</v>
      </c>
      <c r="S127" s="48" t="s">
        <v>124</v>
      </c>
      <c r="T127" s="49" t="s">
        <v>125</v>
      </c>
    </row>
    <row r="128" spans="2:63" s="16" customFormat="1" ht="22.95" customHeight="1">
      <c r="B128" s="17"/>
      <c r="C128" s="53" t="s">
        <v>107</v>
      </c>
      <c r="J128" s="115">
        <f>BK128</f>
        <v>0</v>
      </c>
      <c r="L128" s="17"/>
      <c r="M128" s="50"/>
      <c r="N128" s="42"/>
      <c r="O128" s="42"/>
      <c r="P128" s="116">
        <f>P129+P150+P177</f>
        <v>0</v>
      </c>
      <c r="Q128" s="42"/>
      <c r="R128" s="116">
        <f>R129+R150+R177</f>
        <v>2.4070299999999998</v>
      </c>
      <c r="S128" s="42"/>
      <c r="T128" s="117">
        <f>T129+T150+T177</f>
        <v>0.29400000000000004</v>
      </c>
      <c r="AT128" s="6" t="s">
        <v>67</v>
      </c>
      <c r="AU128" s="6" t="s">
        <v>108</v>
      </c>
      <c r="BK128" s="118">
        <f>BK129+BK150+BK177</f>
        <v>0</v>
      </c>
    </row>
    <row r="129" spans="2:65" s="119" customFormat="1" ht="25.95" customHeight="1">
      <c r="B129" s="120"/>
      <c r="D129" s="121" t="s">
        <v>67</v>
      </c>
      <c r="E129" s="122" t="s">
        <v>219</v>
      </c>
      <c r="F129" s="122" t="s">
        <v>220</v>
      </c>
      <c r="J129" s="123">
        <f>BK129</f>
        <v>0</v>
      </c>
      <c r="L129" s="120"/>
      <c r="M129" s="124"/>
      <c r="P129" s="125">
        <f>P130+P139+P142+P146</f>
        <v>0</v>
      </c>
      <c r="R129" s="125">
        <f>R130+R139+R142+R146</f>
        <v>2.1328469999999999</v>
      </c>
      <c r="T129" s="126">
        <f>T130+T139+T142+T146</f>
        <v>0.29400000000000004</v>
      </c>
      <c r="AR129" s="121" t="s">
        <v>76</v>
      </c>
      <c r="AT129" s="127" t="s">
        <v>67</v>
      </c>
      <c r="AU129" s="127" t="s">
        <v>68</v>
      </c>
      <c r="AY129" s="121" t="s">
        <v>128</v>
      </c>
      <c r="BK129" s="128">
        <f>BK130+BK139+BK142+BK146</f>
        <v>0</v>
      </c>
    </row>
    <row r="130" spans="2:65" s="119" customFormat="1" ht="22.95" customHeight="1">
      <c r="B130" s="120"/>
      <c r="D130" s="121" t="s">
        <v>67</v>
      </c>
      <c r="E130" s="129" t="s">
        <v>76</v>
      </c>
      <c r="F130" s="129" t="s">
        <v>221</v>
      </c>
      <c r="J130" s="130">
        <f>BK130</f>
        <v>0</v>
      </c>
      <c r="L130" s="120"/>
      <c r="M130" s="124"/>
      <c r="P130" s="125">
        <f>SUM(P131:P138)</f>
        <v>0</v>
      </c>
      <c r="R130" s="125">
        <f>SUM(R131:R138)</f>
        <v>0</v>
      </c>
      <c r="T130" s="126">
        <f>SUM(T131:T138)</f>
        <v>0.29400000000000004</v>
      </c>
      <c r="AR130" s="121" t="s">
        <v>76</v>
      </c>
      <c r="AT130" s="127" t="s">
        <v>67</v>
      </c>
      <c r="AU130" s="127" t="s">
        <v>76</v>
      </c>
      <c r="AY130" s="121" t="s">
        <v>128</v>
      </c>
      <c r="BK130" s="128">
        <f>SUM(BK131:BK138)</f>
        <v>0</v>
      </c>
    </row>
    <row r="131" spans="2:65" s="16" customFormat="1" ht="24.15" customHeight="1">
      <c r="B131" s="131"/>
      <c r="C131" s="132" t="s">
        <v>76</v>
      </c>
      <c r="D131" s="132" t="s">
        <v>130</v>
      </c>
      <c r="E131" s="133" t="s">
        <v>885</v>
      </c>
      <c r="F131" s="134" t="s">
        <v>886</v>
      </c>
      <c r="G131" s="135" t="s">
        <v>136</v>
      </c>
      <c r="H131" s="136">
        <v>3</v>
      </c>
      <c r="I131" s="137"/>
      <c r="J131" s="137">
        <f t="shared" ref="J131:J138" si="0">ROUND(I131*H131,2)</f>
        <v>0</v>
      </c>
      <c r="K131" s="138"/>
      <c r="L131" s="17"/>
      <c r="M131" s="139"/>
      <c r="N131" s="140" t="s">
        <v>34</v>
      </c>
      <c r="O131" s="141">
        <v>0</v>
      </c>
      <c r="P131" s="141">
        <f t="shared" ref="P131:P138" si="1">O131*H131</f>
        <v>0</v>
      </c>
      <c r="Q131" s="141">
        <v>0</v>
      </c>
      <c r="R131" s="141">
        <f t="shared" ref="R131:R138" si="2">Q131*H131</f>
        <v>0</v>
      </c>
      <c r="S131" s="141">
        <v>9.8000000000000004E-2</v>
      </c>
      <c r="T131" s="142">
        <f t="shared" ref="T131:T138" si="3">S131*H131</f>
        <v>0.29400000000000004</v>
      </c>
      <c r="AR131" s="143" t="s">
        <v>81</v>
      </c>
      <c r="AT131" s="143" t="s">
        <v>130</v>
      </c>
      <c r="AU131" s="143" t="s">
        <v>96</v>
      </c>
      <c r="AY131" s="6" t="s">
        <v>128</v>
      </c>
      <c r="BE131" s="144">
        <f t="shared" ref="BE131:BE138" si="4">IF(N131="základná",J131,0)</f>
        <v>0</v>
      </c>
      <c r="BF131" s="144">
        <f t="shared" ref="BF131:BF138" si="5">IF(N131="znížená",J131,0)</f>
        <v>0</v>
      </c>
      <c r="BG131" s="144">
        <f t="shared" ref="BG131:BG138" si="6">IF(N131="zákl. prenesená",J131,0)</f>
        <v>0</v>
      </c>
      <c r="BH131" s="144">
        <f t="shared" ref="BH131:BH138" si="7">IF(N131="zníž. prenesená",J131,0)</f>
        <v>0</v>
      </c>
      <c r="BI131" s="144">
        <f t="shared" ref="BI131:BI138" si="8">IF(N131="nulová",J131,0)</f>
        <v>0</v>
      </c>
      <c r="BJ131" s="6" t="s">
        <v>96</v>
      </c>
      <c r="BK131" s="144">
        <f t="shared" ref="BK131:BK138" si="9">ROUND(I131*H131,2)</f>
        <v>0</v>
      </c>
      <c r="BL131" s="6" t="s">
        <v>81</v>
      </c>
      <c r="BM131" s="143" t="s">
        <v>96</v>
      </c>
    </row>
    <row r="132" spans="2:65" s="16" customFormat="1" ht="21.75" customHeight="1">
      <c r="B132" s="131"/>
      <c r="C132" s="132" t="s">
        <v>96</v>
      </c>
      <c r="D132" s="132" t="s">
        <v>130</v>
      </c>
      <c r="E132" s="133" t="s">
        <v>887</v>
      </c>
      <c r="F132" s="134" t="s">
        <v>888</v>
      </c>
      <c r="G132" s="135" t="s">
        <v>133</v>
      </c>
      <c r="H132" s="136">
        <v>1.8</v>
      </c>
      <c r="I132" s="137"/>
      <c r="J132" s="137">
        <f t="shared" si="0"/>
        <v>0</v>
      </c>
      <c r="K132" s="138"/>
      <c r="L132" s="17"/>
      <c r="M132" s="139"/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81</v>
      </c>
      <c r="AT132" s="143" t="s">
        <v>130</v>
      </c>
      <c r="AU132" s="143" t="s">
        <v>96</v>
      </c>
      <c r="AY132" s="6" t="s">
        <v>128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6" t="s">
        <v>96</v>
      </c>
      <c r="BK132" s="144">
        <f t="shared" si="9"/>
        <v>0</v>
      </c>
      <c r="BL132" s="6" t="s">
        <v>81</v>
      </c>
      <c r="BM132" s="143" t="s">
        <v>81</v>
      </c>
    </row>
    <row r="133" spans="2:65" s="16" customFormat="1" ht="21.75" customHeight="1">
      <c r="B133" s="131"/>
      <c r="C133" s="132" t="s">
        <v>78</v>
      </c>
      <c r="D133" s="132" t="s">
        <v>130</v>
      </c>
      <c r="E133" s="133" t="s">
        <v>889</v>
      </c>
      <c r="F133" s="134" t="s">
        <v>890</v>
      </c>
      <c r="G133" s="135" t="s">
        <v>133</v>
      </c>
      <c r="H133" s="136">
        <v>0.9</v>
      </c>
      <c r="I133" s="137"/>
      <c r="J133" s="137">
        <f t="shared" si="0"/>
        <v>0</v>
      </c>
      <c r="K133" s="138"/>
      <c r="L133" s="17"/>
      <c r="M133" s="139"/>
      <c r="N133" s="140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81</v>
      </c>
      <c r="AT133" s="143" t="s">
        <v>130</v>
      </c>
      <c r="AU133" s="143" t="s">
        <v>96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87</v>
      </c>
    </row>
    <row r="134" spans="2:65" s="16" customFormat="1" ht="24.15" customHeight="1">
      <c r="B134" s="131"/>
      <c r="C134" s="132" t="s">
        <v>81</v>
      </c>
      <c r="D134" s="132" t="s">
        <v>130</v>
      </c>
      <c r="E134" s="133" t="s">
        <v>243</v>
      </c>
      <c r="F134" s="134" t="s">
        <v>244</v>
      </c>
      <c r="G134" s="135" t="s">
        <v>133</v>
      </c>
      <c r="H134" s="136">
        <v>1.8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141</v>
      </c>
    </row>
    <row r="135" spans="2:65" s="16" customFormat="1" ht="21.75" customHeight="1">
      <c r="B135" s="131"/>
      <c r="C135" s="132" t="s">
        <v>84</v>
      </c>
      <c r="D135" s="132" t="s">
        <v>130</v>
      </c>
      <c r="E135" s="133" t="s">
        <v>891</v>
      </c>
      <c r="F135" s="134" t="s">
        <v>892</v>
      </c>
      <c r="G135" s="135" t="s">
        <v>133</v>
      </c>
      <c r="H135" s="136">
        <v>1.8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81</v>
      </c>
      <c r="AT135" s="143" t="s">
        <v>130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144</v>
      </c>
    </row>
    <row r="136" spans="2:65" s="16" customFormat="1" ht="24.15" customHeight="1">
      <c r="B136" s="131"/>
      <c r="C136" s="132" t="s">
        <v>87</v>
      </c>
      <c r="D136" s="132" t="s">
        <v>130</v>
      </c>
      <c r="E136" s="133" t="s">
        <v>893</v>
      </c>
      <c r="F136" s="134" t="s">
        <v>894</v>
      </c>
      <c r="G136" s="135" t="s">
        <v>133</v>
      </c>
      <c r="H136" s="136">
        <v>1.8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149</v>
      </c>
    </row>
    <row r="137" spans="2:65" s="16" customFormat="1" ht="16.5" customHeight="1">
      <c r="B137" s="131"/>
      <c r="C137" s="132" t="s">
        <v>90</v>
      </c>
      <c r="D137" s="132" t="s">
        <v>130</v>
      </c>
      <c r="E137" s="133" t="s">
        <v>255</v>
      </c>
      <c r="F137" s="134" t="s">
        <v>256</v>
      </c>
      <c r="G137" s="135" t="s">
        <v>133</v>
      </c>
      <c r="H137" s="136">
        <v>1.8</v>
      </c>
      <c r="I137" s="137"/>
      <c r="J137" s="137">
        <f t="shared" si="0"/>
        <v>0</v>
      </c>
      <c r="K137" s="138"/>
      <c r="L137" s="17"/>
      <c r="M137" s="139"/>
      <c r="N137" s="140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81</v>
      </c>
      <c r="AT137" s="143" t="s">
        <v>130</v>
      </c>
      <c r="AU137" s="143" t="s">
        <v>96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145</v>
      </c>
    </row>
    <row r="138" spans="2:65" s="16" customFormat="1" ht="16.5" customHeight="1">
      <c r="B138" s="131"/>
      <c r="C138" s="132" t="s">
        <v>141</v>
      </c>
      <c r="D138" s="132" t="s">
        <v>130</v>
      </c>
      <c r="E138" s="133" t="s">
        <v>260</v>
      </c>
      <c r="F138" s="134" t="s">
        <v>261</v>
      </c>
      <c r="G138" s="135" t="s">
        <v>133</v>
      </c>
      <c r="H138" s="136">
        <v>1.8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157</v>
      </c>
    </row>
    <row r="139" spans="2:65" s="119" customFormat="1" ht="22.95" customHeight="1">
      <c r="B139" s="120"/>
      <c r="D139" s="121" t="s">
        <v>67</v>
      </c>
      <c r="E139" s="129" t="s">
        <v>81</v>
      </c>
      <c r="F139" s="129" t="s">
        <v>262</v>
      </c>
      <c r="J139" s="130">
        <f>BK139</f>
        <v>0</v>
      </c>
      <c r="L139" s="120"/>
      <c r="M139" s="124"/>
      <c r="P139" s="125">
        <f>SUM(P140:P141)</f>
        <v>0</v>
      </c>
      <c r="R139" s="125">
        <f>SUM(R140:R141)</f>
        <v>0.52961899999999995</v>
      </c>
      <c r="T139" s="126">
        <f>SUM(T140:T141)</f>
        <v>0</v>
      </c>
      <c r="AR139" s="121" t="s">
        <v>76</v>
      </c>
      <c r="AT139" s="127" t="s">
        <v>67</v>
      </c>
      <c r="AU139" s="127" t="s">
        <v>76</v>
      </c>
      <c r="AY139" s="121" t="s">
        <v>128</v>
      </c>
      <c r="BK139" s="128">
        <f>SUM(BK140:BK141)</f>
        <v>0</v>
      </c>
    </row>
    <row r="140" spans="2:65" s="16" customFormat="1" ht="24.15" customHeight="1">
      <c r="B140" s="131"/>
      <c r="C140" s="132" t="s">
        <v>93</v>
      </c>
      <c r="D140" s="132" t="s">
        <v>130</v>
      </c>
      <c r="E140" s="133" t="s">
        <v>263</v>
      </c>
      <c r="F140" s="134" t="s">
        <v>264</v>
      </c>
      <c r="G140" s="135" t="s">
        <v>136</v>
      </c>
      <c r="H140" s="136">
        <v>0.3</v>
      </c>
      <c r="I140" s="137"/>
      <c r="J140" s="137">
        <f>ROUND(I140*H140,2)</f>
        <v>0</v>
      </c>
      <c r="K140" s="138"/>
      <c r="L140" s="17"/>
      <c r="M140" s="139"/>
      <c r="N140" s="140" t="s">
        <v>34</v>
      </c>
      <c r="O140" s="141">
        <v>0</v>
      </c>
      <c r="P140" s="141">
        <f>O140*H140</f>
        <v>0</v>
      </c>
      <c r="Q140" s="141">
        <v>0.37373000000000001</v>
      </c>
      <c r="R140" s="141">
        <f>Q140*H140</f>
        <v>0.112119</v>
      </c>
      <c r="S140" s="141">
        <v>0</v>
      </c>
      <c r="T140" s="142">
        <f>S140*H140</f>
        <v>0</v>
      </c>
      <c r="AR140" s="143" t="s">
        <v>81</v>
      </c>
      <c r="AT140" s="143" t="s">
        <v>130</v>
      </c>
      <c r="AU140" s="143" t="s">
        <v>96</v>
      </c>
      <c r="AY140" s="6" t="s">
        <v>128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6" t="s">
        <v>96</v>
      </c>
      <c r="BK140" s="144">
        <f>ROUND(I140*H140,2)</f>
        <v>0</v>
      </c>
      <c r="BL140" s="6" t="s">
        <v>81</v>
      </c>
      <c r="BM140" s="143" t="s">
        <v>160</v>
      </c>
    </row>
    <row r="141" spans="2:65" s="16" customFormat="1" ht="16.5" customHeight="1">
      <c r="B141" s="131"/>
      <c r="C141" s="149" t="s">
        <v>144</v>
      </c>
      <c r="D141" s="149" t="s">
        <v>257</v>
      </c>
      <c r="E141" s="150" t="s">
        <v>258</v>
      </c>
      <c r="F141" s="151" t="s">
        <v>259</v>
      </c>
      <c r="G141" s="152" t="s">
        <v>133</v>
      </c>
      <c r="H141" s="153">
        <v>0.25</v>
      </c>
      <c r="I141" s="154"/>
      <c r="J141" s="154">
        <f>ROUND(I141*H141,2)</f>
        <v>0</v>
      </c>
      <c r="K141" s="155"/>
      <c r="L141" s="156"/>
      <c r="M141" s="157"/>
      <c r="N141" s="158" t="s">
        <v>34</v>
      </c>
      <c r="O141" s="141">
        <v>0</v>
      </c>
      <c r="P141" s="141">
        <f>O141*H141</f>
        <v>0</v>
      </c>
      <c r="Q141" s="141">
        <v>1.67</v>
      </c>
      <c r="R141" s="141">
        <f>Q141*H141</f>
        <v>0.41749999999999998</v>
      </c>
      <c r="S141" s="141">
        <v>0</v>
      </c>
      <c r="T141" s="142">
        <f>S141*H141</f>
        <v>0</v>
      </c>
      <c r="AR141" s="143" t="s">
        <v>141</v>
      </c>
      <c r="AT141" s="143" t="s">
        <v>257</v>
      </c>
      <c r="AU141" s="143" t="s">
        <v>96</v>
      </c>
      <c r="AY141" s="6" t="s">
        <v>128</v>
      </c>
      <c r="BE141" s="144">
        <f>IF(N141="základná",J141,0)</f>
        <v>0</v>
      </c>
      <c r="BF141" s="144">
        <f>IF(N141="znížená",J141,0)</f>
        <v>0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6" t="s">
        <v>96</v>
      </c>
      <c r="BK141" s="144">
        <f>ROUND(I141*H141,2)</f>
        <v>0</v>
      </c>
      <c r="BL141" s="6" t="s">
        <v>81</v>
      </c>
      <c r="BM141" s="143" t="s">
        <v>6</v>
      </c>
    </row>
    <row r="142" spans="2:65" s="119" customFormat="1" ht="22.95" customHeight="1">
      <c r="B142" s="120"/>
      <c r="D142" s="121" t="s">
        <v>67</v>
      </c>
      <c r="E142" s="129" t="s">
        <v>84</v>
      </c>
      <c r="F142" s="129" t="s">
        <v>275</v>
      </c>
      <c r="J142" s="130">
        <f>BK142</f>
        <v>0</v>
      </c>
      <c r="L142" s="120"/>
      <c r="M142" s="124"/>
      <c r="P142" s="125">
        <f>SUM(P143:P145)</f>
        <v>0</v>
      </c>
      <c r="R142" s="125">
        <f>SUM(R143:R145)</f>
        <v>1.6026119999999999</v>
      </c>
      <c r="T142" s="126">
        <f>SUM(T143:T145)</f>
        <v>0</v>
      </c>
      <c r="AR142" s="121" t="s">
        <v>76</v>
      </c>
      <c r="AT142" s="127" t="s">
        <v>67</v>
      </c>
      <c r="AU142" s="127" t="s">
        <v>76</v>
      </c>
      <c r="AY142" s="121" t="s">
        <v>128</v>
      </c>
      <c r="BK142" s="128">
        <f>SUM(BK143:BK145)</f>
        <v>0</v>
      </c>
    </row>
    <row r="143" spans="2:65" s="16" customFormat="1" ht="24.15" customHeight="1">
      <c r="B143" s="131"/>
      <c r="C143" s="132" t="s">
        <v>177</v>
      </c>
      <c r="D143" s="132" t="s">
        <v>130</v>
      </c>
      <c r="E143" s="133" t="s">
        <v>895</v>
      </c>
      <c r="F143" s="134" t="s">
        <v>896</v>
      </c>
      <c r="G143" s="135" t="s">
        <v>133</v>
      </c>
      <c r="H143" s="136">
        <v>0.36</v>
      </c>
      <c r="I143" s="137"/>
      <c r="J143" s="137">
        <f>ROUND(I143*H143,2)</f>
        <v>0</v>
      </c>
      <c r="K143" s="138"/>
      <c r="L143" s="17"/>
      <c r="M143" s="139"/>
      <c r="N143" s="140" t="s">
        <v>34</v>
      </c>
      <c r="O143" s="141">
        <v>0</v>
      </c>
      <c r="P143" s="141">
        <f>O143*H143</f>
        <v>0</v>
      </c>
      <c r="Q143" s="141">
        <v>1.6867000000000001</v>
      </c>
      <c r="R143" s="141">
        <f>Q143*H143</f>
        <v>0.60721199999999997</v>
      </c>
      <c r="S143" s="141">
        <v>0</v>
      </c>
      <c r="T143" s="142">
        <f>S143*H143</f>
        <v>0</v>
      </c>
      <c r="AR143" s="143" t="s">
        <v>81</v>
      </c>
      <c r="AT143" s="143" t="s">
        <v>130</v>
      </c>
      <c r="AU143" s="143" t="s">
        <v>96</v>
      </c>
      <c r="AY143" s="6" t="s">
        <v>128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6" t="s">
        <v>96</v>
      </c>
      <c r="BK143" s="144">
        <f>ROUND(I143*H143,2)</f>
        <v>0</v>
      </c>
      <c r="BL143" s="6" t="s">
        <v>81</v>
      </c>
      <c r="BM143" s="143" t="s">
        <v>166</v>
      </c>
    </row>
    <row r="144" spans="2:65" s="16" customFormat="1" ht="24.15" customHeight="1">
      <c r="B144" s="131"/>
      <c r="C144" s="132" t="s">
        <v>149</v>
      </c>
      <c r="D144" s="132" t="s">
        <v>130</v>
      </c>
      <c r="E144" s="133" t="s">
        <v>897</v>
      </c>
      <c r="F144" s="134" t="s">
        <v>898</v>
      </c>
      <c r="G144" s="135" t="s">
        <v>136</v>
      </c>
      <c r="H144" s="136">
        <v>1.8</v>
      </c>
      <c r="I144" s="137"/>
      <c r="J144" s="137">
        <f>ROUND(I144*H144,2)</f>
        <v>0</v>
      </c>
      <c r="K144" s="138"/>
      <c r="L144" s="17"/>
      <c r="M144" s="139"/>
      <c r="N144" s="140" t="s">
        <v>34</v>
      </c>
      <c r="O144" s="141">
        <v>0</v>
      </c>
      <c r="P144" s="141">
        <f>O144*H144</f>
        <v>0</v>
      </c>
      <c r="Q144" s="141">
        <v>0.11268</v>
      </c>
      <c r="R144" s="141">
        <f>Q144*H144</f>
        <v>0.202824</v>
      </c>
      <c r="S144" s="141">
        <v>0</v>
      </c>
      <c r="T144" s="142">
        <f>S144*H144</f>
        <v>0</v>
      </c>
      <c r="AR144" s="143" t="s">
        <v>81</v>
      </c>
      <c r="AT144" s="143" t="s">
        <v>130</v>
      </c>
      <c r="AU144" s="143" t="s">
        <v>96</v>
      </c>
      <c r="AY144" s="6" t="s">
        <v>128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6" t="s">
        <v>96</v>
      </c>
      <c r="BK144" s="144">
        <f>ROUND(I144*H144,2)</f>
        <v>0</v>
      </c>
      <c r="BL144" s="6" t="s">
        <v>81</v>
      </c>
      <c r="BM144" s="143" t="s">
        <v>169</v>
      </c>
    </row>
    <row r="145" spans="2:65" s="16" customFormat="1" ht="24.15" customHeight="1">
      <c r="B145" s="131"/>
      <c r="C145" s="132" t="s">
        <v>184</v>
      </c>
      <c r="D145" s="132" t="s">
        <v>130</v>
      </c>
      <c r="E145" s="133" t="s">
        <v>899</v>
      </c>
      <c r="F145" s="134" t="s">
        <v>900</v>
      </c>
      <c r="G145" s="135" t="s">
        <v>136</v>
      </c>
      <c r="H145" s="136">
        <v>1.8</v>
      </c>
      <c r="I145" s="137"/>
      <c r="J145" s="137">
        <f>ROUND(I145*H145,2)</f>
        <v>0</v>
      </c>
      <c r="K145" s="138"/>
      <c r="L145" s="17"/>
      <c r="M145" s="139"/>
      <c r="N145" s="140" t="s">
        <v>34</v>
      </c>
      <c r="O145" s="141">
        <v>0</v>
      </c>
      <c r="P145" s="141">
        <f>O145*H145</f>
        <v>0</v>
      </c>
      <c r="Q145" s="141">
        <v>0.44031999999999999</v>
      </c>
      <c r="R145" s="141">
        <f>Q145*H145</f>
        <v>0.79257599999999995</v>
      </c>
      <c r="S145" s="141">
        <v>0</v>
      </c>
      <c r="T145" s="142">
        <f>S145*H145</f>
        <v>0</v>
      </c>
      <c r="AR145" s="143" t="s">
        <v>81</v>
      </c>
      <c r="AT145" s="143" t="s">
        <v>130</v>
      </c>
      <c r="AU145" s="143" t="s">
        <v>96</v>
      </c>
      <c r="AY145" s="6" t="s">
        <v>128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6" t="s">
        <v>96</v>
      </c>
      <c r="BK145" s="144">
        <f>ROUND(I145*H145,2)</f>
        <v>0</v>
      </c>
      <c r="BL145" s="6" t="s">
        <v>81</v>
      </c>
      <c r="BM145" s="143" t="s">
        <v>173</v>
      </c>
    </row>
    <row r="146" spans="2:65" s="119" customFormat="1" ht="22.95" customHeight="1">
      <c r="B146" s="120"/>
      <c r="D146" s="121" t="s">
        <v>67</v>
      </c>
      <c r="E146" s="129" t="s">
        <v>93</v>
      </c>
      <c r="F146" s="129" t="s">
        <v>313</v>
      </c>
      <c r="J146" s="130">
        <f>BK146</f>
        <v>0</v>
      </c>
      <c r="L146" s="120"/>
      <c r="M146" s="124"/>
      <c r="P146" s="125">
        <f>SUM(P147:P149)</f>
        <v>0</v>
      </c>
      <c r="R146" s="125">
        <f>SUM(R147:R149)</f>
        <v>6.1600000000000001E-4</v>
      </c>
      <c r="T146" s="126">
        <f>SUM(T147:T149)</f>
        <v>0</v>
      </c>
      <c r="AR146" s="121" t="s">
        <v>76</v>
      </c>
      <c r="AT146" s="127" t="s">
        <v>67</v>
      </c>
      <c r="AU146" s="127" t="s">
        <v>76</v>
      </c>
      <c r="AY146" s="121" t="s">
        <v>128</v>
      </c>
      <c r="BK146" s="128">
        <f>SUM(BK147:BK149)</f>
        <v>0</v>
      </c>
    </row>
    <row r="147" spans="2:65" s="16" customFormat="1" ht="24.15" customHeight="1">
      <c r="B147" s="131"/>
      <c r="C147" s="132" t="s">
        <v>145</v>
      </c>
      <c r="D147" s="132" t="s">
        <v>130</v>
      </c>
      <c r="E147" s="133" t="s">
        <v>314</v>
      </c>
      <c r="F147" s="134" t="s">
        <v>315</v>
      </c>
      <c r="G147" s="135" t="s">
        <v>153</v>
      </c>
      <c r="H147" s="136">
        <v>5.6</v>
      </c>
      <c r="I147" s="137"/>
      <c r="J147" s="137">
        <f>ROUND(I147*H147,2)</f>
        <v>0</v>
      </c>
      <c r="K147" s="138"/>
      <c r="L147" s="17"/>
      <c r="M147" s="139"/>
      <c r="N147" s="140" t="s">
        <v>34</v>
      </c>
      <c r="O147" s="141">
        <v>0</v>
      </c>
      <c r="P147" s="141">
        <f>O147*H147</f>
        <v>0</v>
      </c>
      <c r="Q147" s="141">
        <v>2.0000000000000002E-5</v>
      </c>
      <c r="R147" s="141">
        <f>Q147*H147</f>
        <v>1.12E-4</v>
      </c>
      <c r="S147" s="141">
        <v>0</v>
      </c>
      <c r="T147" s="142">
        <f>S147*H147</f>
        <v>0</v>
      </c>
      <c r="AR147" s="143" t="s">
        <v>81</v>
      </c>
      <c r="AT147" s="143" t="s">
        <v>130</v>
      </c>
      <c r="AU147" s="143" t="s">
        <v>96</v>
      </c>
      <c r="AY147" s="6" t="s">
        <v>128</v>
      </c>
      <c r="BE147" s="144">
        <f>IF(N147="základná",J147,0)</f>
        <v>0</v>
      </c>
      <c r="BF147" s="144">
        <f>IF(N147="znížená",J147,0)</f>
        <v>0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6" t="s">
        <v>96</v>
      </c>
      <c r="BK147" s="144">
        <f>ROUND(I147*H147,2)</f>
        <v>0</v>
      </c>
      <c r="BL147" s="6" t="s">
        <v>81</v>
      </c>
      <c r="BM147" s="143" t="s">
        <v>176</v>
      </c>
    </row>
    <row r="148" spans="2:65" s="16" customFormat="1" ht="24.15" customHeight="1">
      <c r="B148" s="131"/>
      <c r="C148" s="132" t="s">
        <v>154</v>
      </c>
      <c r="D148" s="132" t="s">
        <v>130</v>
      </c>
      <c r="E148" s="133" t="s">
        <v>901</v>
      </c>
      <c r="F148" s="134" t="s">
        <v>902</v>
      </c>
      <c r="G148" s="135" t="s">
        <v>153</v>
      </c>
      <c r="H148" s="136">
        <v>5.6</v>
      </c>
      <c r="I148" s="137"/>
      <c r="J148" s="137">
        <f>ROUND(I148*H148,2)</f>
        <v>0</v>
      </c>
      <c r="K148" s="138"/>
      <c r="L148" s="17"/>
      <c r="M148" s="139"/>
      <c r="N148" s="140" t="s">
        <v>34</v>
      </c>
      <c r="O148" s="141">
        <v>0</v>
      </c>
      <c r="P148" s="141">
        <f>O148*H148</f>
        <v>0</v>
      </c>
      <c r="Q148" s="141">
        <v>9.0000000000000006E-5</v>
      </c>
      <c r="R148" s="141">
        <f>Q148*H148</f>
        <v>5.04E-4</v>
      </c>
      <c r="S148" s="141">
        <v>0</v>
      </c>
      <c r="T148" s="142">
        <f>S148*H148</f>
        <v>0</v>
      </c>
      <c r="AR148" s="143" t="s">
        <v>81</v>
      </c>
      <c r="AT148" s="143" t="s">
        <v>130</v>
      </c>
      <c r="AU148" s="143" t="s">
        <v>96</v>
      </c>
      <c r="AY148" s="6" t="s">
        <v>128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6" t="s">
        <v>96</v>
      </c>
      <c r="BK148" s="144">
        <f>ROUND(I148*H148,2)</f>
        <v>0</v>
      </c>
      <c r="BL148" s="6" t="s">
        <v>81</v>
      </c>
      <c r="BM148" s="143" t="s">
        <v>180</v>
      </c>
    </row>
    <row r="149" spans="2:65" s="16" customFormat="1" ht="24.15" customHeight="1">
      <c r="B149" s="131"/>
      <c r="C149" s="132" t="s">
        <v>157</v>
      </c>
      <c r="D149" s="132" t="s">
        <v>130</v>
      </c>
      <c r="E149" s="133" t="s">
        <v>903</v>
      </c>
      <c r="F149" s="134" t="s">
        <v>904</v>
      </c>
      <c r="G149" s="135" t="s">
        <v>172</v>
      </c>
      <c r="H149" s="136">
        <v>2.133</v>
      </c>
      <c r="I149" s="137"/>
      <c r="J149" s="137">
        <f>ROUND(I149*H149,2)</f>
        <v>0</v>
      </c>
      <c r="K149" s="138"/>
      <c r="L149" s="17"/>
      <c r="M149" s="139"/>
      <c r="N149" s="140" t="s">
        <v>34</v>
      </c>
      <c r="O149" s="141">
        <v>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81</v>
      </c>
      <c r="AT149" s="143" t="s">
        <v>130</v>
      </c>
      <c r="AU149" s="143" t="s">
        <v>96</v>
      </c>
      <c r="AY149" s="6" t="s">
        <v>128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6" t="s">
        <v>96</v>
      </c>
      <c r="BK149" s="144">
        <f>ROUND(I149*H149,2)</f>
        <v>0</v>
      </c>
      <c r="BL149" s="6" t="s">
        <v>81</v>
      </c>
      <c r="BM149" s="143" t="s">
        <v>183</v>
      </c>
    </row>
    <row r="150" spans="2:65" s="119" customFormat="1" ht="25.95" customHeight="1">
      <c r="B150" s="120"/>
      <c r="D150" s="121" t="s">
        <v>67</v>
      </c>
      <c r="E150" s="122" t="s">
        <v>754</v>
      </c>
      <c r="F150" s="122" t="s">
        <v>321</v>
      </c>
      <c r="J150" s="123">
        <f>BK150</f>
        <v>0</v>
      </c>
      <c r="L150" s="120"/>
      <c r="M150" s="124"/>
      <c r="P150" s="125">
        <f>P151+P152+P171+P174</f>
        <v>0</v>
      </c>
      <c r="R150" s="125">
        <f>R151+R152+R171+R174</f>
        <v>0.26800500000000005</v>
      </c>
      <c r="T150" s="126">
        <f>T151+T152+T171+T174</f>
        <v>0</v>
      </c>
      <c r="AR150" s="121" t="s">
        <v>76</v>
      </c>
      <c r="AT150" s="127" t="s">
        <v>67</v>
      </c>
      <c r="AU150" s="127" t="s">
        <v>68</v>
      </c>
      <c r="AY150" s="121" t="s">
        <v>128</v>
      </c>
      <c r="BK150" s="128">
        <f>BK151+BK152+BK171+BK174</f>
        <v>0</v>
      </c>
    </row>
    <row r="151" spans="2:65" s="119" customFormat="1" ht="22.95" customHeight="1">
      <c r="B151" s="120"/>
      <c r="D151" s="121" t="s">
        <v>67</v>
      </c>
      <c r="E151" s="129" t="s">
        <v>316</v>
      </c>
      <c r="F151" s="129" t="s">
        <v>905</v>
      </c>
      <c r="J151" s="130">
        <f>BK151</f>
        <v>0</v>
      </c>
      <c r="L151" s="120"/>
      <c r="M151" s="124"/>
      <c r="P151" s="125">
        <v>0</v>
      </c>
      <c r="R151" s="125">
        <v>0</v>
      </c>
      <c r="T151" s="126">
        <v>0</v>
      </c>
      <c r="AR151" s="121" t="s">
        <v>76</v>
      </c>
      <c r="AT151" s="127" t="s">
        <v>67</v>
      </c>
      <c r="AU151" s="127" t="s">
        <v>76</v>
      </c>
      <c r="AY151" s="121" t="s">
        <v>128</v>
      </c>
      <c r="BK151" s="128">
        <v>0</v>
      </c>
    </row>
    <row r="152" spans="2:65" s="119" customFormat="1" ht="22.95" customHeight="1">
      <c r="B152" s="120"/>
      <c r="D152" s="121" t="s">
        <v>67</v>
      </c>
      <c r="E152" s="129" t="s">
        <v>906</v>
      </c>
      <c r="F152" s="129" t="s">
        <v>907</v>
      </c>
      <c r="J152" s="130">
        <f>BK152</f>
        <v>0</v>
      </c>
      <c r="L152" s="120"/>
      <c r="M152" s="124"/>
      <c r="P152" s="125">
        <f>SUM(P153:P170)</f>
        <v>0</v>
      </c>
      <c r="R152" s="125">
        <f>SUM(R153:R170)</f>
        <v>0.23231600000000002</v>
      </c>
      <c r="T152" s="126">
        <f>SUM(T153:T170)</f>
        <v>0</v>
      </c>
      <c r="AR152" s="121" t="s">
        <v>96</v>
      </c>
      <c r="AT152" s="127" t="s">
        <v>67</v>
      </c>
      <c r="AU152" s="127" t="s">
        <v>76</v>
      </c>
      <c r="AY152" s="121" t="s">
        <v>128</v>
      </c>
      <c r="BK152" s="128">
        <f>SUM(BK153:BK170)</f>
        <v>0</v>
      </c>
    </row>
    <row r="153" spans="2:65" s="16" customFormat="1" ht="24.15" customHeight="1">
      <c r="B153" s="131"/>
      <c r="C153" s="132" t="s">
        <v>163</v>
      </c>
      <c r="D153" s="132" t="s">
        <v>130</v>
      </c>
      <c r="E153" s="133" t="s">
        <v>908</v>
      </c>
      <c r="F153" s="134" t="s">
        <v>909</v>
      </c>
      <c r="G153" s="135" t="s">
        <v>153</v>
      </c>
      <c r="H153" s="136">
        <v>3</v>
      </c>
      <c r="I153" s="137"/>
      <c r="J153" s="137">
        <f t="shared" ref="J153:J170" si="10">ROUND(I153*H153,2)</f>
        <v>0</v>
      </c>
      <c r="K153" s="138"/>
      <c r="L153" s="17"/>
      <c r="M153" s="139"/>
      <c r="N153" s="140" t="s">
        <v>34</v>
      </c>
      <c r="O153" s="141">
        <v>0</v>
      </c>
      <c r="P153" s="141">
        <f t="shared" ref="P153:P170" si="11">O153*H153</f>
        <v>0</v>
      </c>
      <c r="Q153" s="141">
        <v>1.48E-3</v>
      </c>
      <c r="R153" s="141">
        <f t="shared" ref="R153:R170" si="12">Q153*H153</f>
        <v>4.4399999999999995E-3</v>
      </c>
      <c r="S153" s="141">
        <v>0</v>
      </c>
      <c r="T153" s="142">
        <f t="shared" ref="T153:T170" si="13">S153*H153</f>
        <v>0</v>
      </c>
      <c r="AR153" s="143" t="s">
        <v>157</v>
      </c>
      <c r="AT153" s="143" t="s">
        <v>130</v>
      </c>
      <c r="AU153" s="143" t="s">
        <v>96</v>
      </c>
      <c r="AY153" s="6" t="s">
        <v>128</v>
      </c>
      <c r="BE153" s="144">
        <f t="shared" ref="BE153:BE170" si="14">IF(N153="základná",J153,0)</f>
        <v>0</v>
      </c>
      <c r="BF153" s="144">
        <f t="shared" ref="BF153:BF170" si="15">IF(N153="znížená",J153,0)</f>
        <v>0</v>
      </c>
      <c r="BG153" s="144">
        <f t="shared" ref="BG153:BG170" si="16">IF(N153="zákl. prenesená",J153,0)</f>
        <v>0</v>
      </c>
      <c r="BH153" s="144">
        <f t="shared" ref="BH153:BH170" si="17">IF(N153="zníž. prenesená",J153,0)</f>
        <v>0</v>
      </c>
      <c r="BI153" s="144">
        <f t="shared" ref="BI153:BI170" si="18">IF(N153="nulová",J153,0)</f>
        <v>0</v>
      </c>
      <c r="BJ153" s="6" t="s">
        <v>96</v>
      </c>
      <c r="BK153" s="144">
        <f t="shared" ref="BK153:BK170" si="19">ROUND(I153*H153,2)</f>
        <v>0</v>
      </c>
      <c r="BL153" s="6" t="s">
        <v>157</v>
      </c>
      <c r="BM153" s="143" t="s">
        <v>187</v>
      </c>
    </row>
    <row r="154" spans="2:65" s="16" customFormat="1" ht="24.15" customHeight="1">
      <c r="B154" s="131"/>
      <c r="C154" s="132" t="s">
        <v>160</v>
      </c>
      <c r="D154" s="132" t="s">
        <v>130</v>
      </c>
      <c r="E154" s="133" t="s">
        <v>910</v>
      </c>
      <c r="F154" s="134" t="s">
        <v>911</v>
      </c>
      <c r="G154" s="135" t="s">
        <v>153</v>
      </c>
      <c r="H154" s="136">
        <v>11</v>
      </c>
      <c r="I154" s="137"/>
      <c r="J154" s="137">
        <f t="shared" si="10"/>
        <v>0</v>
      </c>
      <c r="K154" s="138"/>
      <c r="L154" s="17"/>
      <c r="M154" s="139"/>
      <c r="N154" s="140" t="s">
        <v>34</v>
      </c>
      <c r="O154" s="141">
        <v>0</v>
      </c>
      <c r="P154" s="141">
        <f t="shared" si="11"/>
        <v>0</v>
      </c>
      <c r="Q154" s="141">
        <v>1.99E-3</v>
      </c>
      <c r="R154" s="141">
        <f t="shared" si="12"/>
        <v>2.189E-2</v>
      </c>
      <c r="S154" s="141">
        <v>0</v>
      </c>
      <c r="T154" s="142">
        <f t="shared" si="13"/>
        <v>0</v>
      </c>
      <c r="AR154" s="143" t="s">
        <v>157</v>
      </c>
      <c r="AT154" s="143" t="s">
        <v>130</v>
      </c>
      <c r="AU154" s="143" t="s">
        <v>96</v>
      </c>
      <c r="AY154" s="6" t="s">
        <v>128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6" t="s">
        <v>96</v>
      </c>
      <c r="BK154" s="144">
        <f t="shared" si="19"/>
        <v>0</v>
      </c>
      <c r="BL154" s="6" t="s">
        <v>157</v>
      </c>
      <c r="BM154" s="143" t="s">
        <v>194</v>
      </c>
    </row>
    <row r="155" spans="2:65" s="16" customFormat="1" ht="24.15" customHeight="1">
      <c r="B155" s="131"/>
      <c r="C155" s="132" t="s">
        <v>150</v>
      </c>
      <c r="D155" s="132" t="s">
        <v>130</v>
      </c>
      <c r="E155" s="133" t="s">
        <v>912</v>
      </c>
      <c r="F155" s="134" t="s">
        <v>913</v>
      </c>
      <c r="G155" s="135" t="s">
        <v>153</v>
      </c>
      <c r="H155" s="136">
        <v>6</v>
      </c>
      <c r="I155" s="137"/>
      <c r="J155" s="137">
        <f t="shared" si="10"/>
        <v>0</v>
      </c>
      <c r="K155" s="138"/>
      <c r="L155" s="17"/>
      <c r="M155" s="139"/>
      <c r="N155" s="140" t="s">
        <v>34</v>
      </c>
      <c r="O155" s="141">
        <v>0</v>
      </c>
      <c r="P155" s="141">
        <f t="shared" si="11"/>
        <v>0</v>
      </c>
      <c r="Q155" s="141">
        <v>3.6800000000000001E-3</v>
      </c>
      <c r="R155" s="141">
        <f t="shared" si="12"/>
        <v>2.2080000000000002E-2</v>
      </c>
      <c r="S155" s="141">
        <v>0</v>
      </c>
      <c r="T155" s="142">
        <f t="shared" si="13"/>
        <v>0</v>
      </c>
      <c r="AR155" s="143" t="s">
        <v>157</v>
      </c>
      <c r="AT155" s="143" t="s">
        <v>130</v>
      </c>
      <c r="AU155" s="143" t="s">
        <v>96</v>
      </c>
      <c r="AY155" s="6" t="s">
        <v>128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6" t="s">
        <v>96</v>
      </c>
      <c r="BK155" s="144">
        <f t="shared" si="19"/>
        <v>0</v>
      </c>
      <c r="BL155" s="6" t="s">
        <v>157</v>
      </c>
      <c r="BM155" s="143" t="s">
        <v>197</v>
      </c>
    </row>
    <row r="156" spans="2:65" s="16" customFormat="1" ht="21.75" customHeight="1">
      <c r="B156" s="131"/>
      <c r="C156" s="132" t="s">
        <v>6</v>
      </c>
      <c r="D156" s="132" t="s">
        <v>130</v>
      </c>
      <c r="E156" s="133" t="s">
        <v>914</v>
      </c>
      <c r="F156" s="134" t="s">
        <v>915</v>
      </c>
      <c r="G156" s="135" t="s">
        <v>153</v>
      </c>
      <c r="H156" s="136">
        <v>2</v>
      </c>
      <c r="I156" s="137"/>
      <c r="J156" s="137">
        <f t="shared" si="10"/>
        <v>0</v>
      </c>
      <c r="K156" s="138"/>
      <c r="L156" s="17"/>
      <c r="M156" s="139"/>
      <c r="N156" s="140" t="s">
        <v>34</v>
      </c>
      <c r="O156" s="141">
        <v>0</v>
      </c>
      <c r="P156" s="141">
        <f t="shared" si="11"/>
        <v>0</v>
      </c>
      <c r="Q156" s="141">
        <v>5.9300000000000004E-3</v>
      </c>
      <c r="R156" s="141">
        <f t="shared" si="12"/>
        <v>1.1860000000000001E-2</v>
      </c>
      <c r="S156" s="141">
        <v>0</v>
      </c>
      <c r="T156" s="142">
        <f t="shared" si="13"/>
        <v>0</v>
      </c>
      <c r="AR156" s="143" t="s">
        <v>157</v>
      </c>
      <c r="AT156" s="143" t="s">
        <v>130</v>
      </c>
      <c r="AU156" s="143" t="s">
        <v>96</v>
      </c>
      <c r="AY156" s="6" t="s">
        <v>128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6" t="s">
        <v>96</v>
      </c>
      <c r="BK156" s="144">
        <f t="shared" si="19"/>
        <v>0</v>
      </c>
      <c r="BL156" s="6" t="s">
        <v>157</v>
      </c>
      <c r="BM156" s="143" t="s">
        <v>202</v>
      </c>
    </row>
    <row r="157" spans="2:65" s="16" customFormat="1" ht="21.75" customHeight="1">
      <c r="B157" s="131"/>
      <c r="C157" s="132" t="s">
        <v>916</v>
      </c>
      <c r="D157" s="132" t="s">
        <v>130</v>
      </c>
      <c r="E157" s="133" t="s">
        <v>917</v>
      </c>
      <c r="F157" s="134" t="s">
        <v>918</v>
      </c>
      <c r="G157" s="135" t="s">
        <v>153</v>
      </c>
      <c r="H157" s="136">
        <v>18</v>
      </c>
      <c r="I157" s="137"/>
      <c r="J157" s="137">
        <f t="shared" si="10"/>
        <v>0</v>
      </c>
      <c r="K157" s="138"/>
      <c r="L157" s="17"/>
      <c r="M157" s="139"/>
      <c r="N157" s="140" t="s">
        <v>34</v>
      </c>
      <c r="O157" s="141">
        <v>0</v>
      </c>
      <c r="P157" s="141">
        <f t="shared" si="11"/>
        <v>0</v>
      </c>
      <c r="Q157" s="141">
        <v>5.6499999999999996E-3</v>
      </c>
      <c r="R157" s="141">
        <f t="shared" si="12"/>
        <v>0.1017</v>
      </c>
      <c r="S157" s="141">
        <v>0</v>
      </c>
      <c r="T157" s="142">
        <f t="shared" si="13"/>
        <v>0</v>
      </c>
      <c r="AR157" s="143" t="s">
        <v>157</v>
      </c>
      <c r="AT157" s="143" t="s">
        <v>130</v>
      </c>
      <c r="AU157" s="143" t="s">
        <v>96</v>
      </c>
      <c r="AY157" s="6" t="s">
        <v>128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6" t="s">
        <v>96</v>
      </c>
      <c r="BK157" s="144">
        <f t="shared" si="19"/>
        <v>0</v>
      </c>
      <c r="BL157" s="6" t="s">
        <v>157</v>
      </c>
      <c r="BM157" s="143" t="s">
        <v>268</v>
      </c>
    </row>
    <row r="158" spans="2:65" s="16" customFormat="1" ht="21.75" customHeight="1">
      <c r="B158" s="131"/>
      <c r="C158" s="132" t="s">
        <v>166</v>
      </c>
      <c r="D158" s="132" t="s">
        <v>130</v>
      </c>
      <c r="E158" s="133" t="s">
        <v>919</v>
      </c>
      <c r="F158" s="134" t="s">
        <v>920</v>
      </c>
      <c r="G158" s="135" t="s">
        <v>153</v>
      </c>
      <c r="H158" s="136">
        <v>1.3</v>
      </c>
      <c r="I158" s="137"/>
      <c r="J158" s="137">
        <f t="shared" si="10"/>
        <v>0</v>
      </c>
      <c r="K158" s="138"/>
      <c r="L158" s="17"/>
      <c r="M158" s="139"/>
      <c r="N158" s="140" t="s">
        <v>34</v>
      </c>
      <c r="O158" s="141">
        <v>0</v>
      </c>
      <c r="P158" s="141">
        <f t="shared" si="11"/>
        <v>0</v>
      </c>
      <c r="Q158" s="141">
        <v>2.0969999999999999E-2</v>
      </c>
      <c r="R158" s="141">
        <f t="shared" si="12"/>
        <v>2.7261000000000001E-2</v>
      </c>
      <c r="S158" s="141">
        <v>0</v>
      </c>
      <c r="T158" s="142">
        <f t="shared" si="13"/>
        <v>0</v>
      </c>
      <c r="AR158" s="143" t="s">
        <v>157</v>
      </c>
      <c r="AT158" s="143" t="s">
        <v>130</v>
      </c>
      <c r="AU158" s="143" t="s">
        <v>96</v>
      </c>
      <c r="AY158" s="6" t="s">
        <v>128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6" t="s">
        <v>96</v>
      </c>
      <c r="BK158" s="144">
        <f t="shared" si="19"/>
        <v>0</v>
      </c>
      <c r="BL158" s="6" t="s">
        <v>157</v>
      </c>
      <c r="BM158" s="143" t="s">
        <v>271</v>
      </c>
    </row>
    <row r="159" spans="2:65" s="16" customFormat="1" ht="24.15" customHeight="1">
      <c r="B159" s="131"/>
      <c r="C159" s="132" t="s">
        <v>921</v>
      </c>
      <c r="D159" s="132" t="s">
        <v>130</v>
      </c>
      <c r="E159" s="133" t="s">
        <v>922</v>
      </c>
      <c r="F159" s="134" t="s">
        <v>923</v>
      </c>
      <c r="G159" s="135" t="s">
        <v>267</v>
      </c>
      <c r="H159" s="136">
        <v>1.3</v>
      </c>
      <c r="I159" s="137"/>
      <c r="J159" s="137">
        <f t="shared" si="10"/>
        <v>0</v>
      </c>
      <c r="K159" s="138"/>
      <c r="L159" s="17"/>
      <c r="M159" s="139"/>
      <c r="N159" s="140" t="s">
        <v>34</v>
      </c>
      <c r="O159" s="141">
        <v>0</v>
      </c>
      <c r="P159" s="141">
        <f t="shared" si="11"/>
        <v>0</v>
      </c>
      <c r="Q159" s="141">
        <v>6.4799999999999996E-3</v>
      </c>
      <c r="R159" s="141">
        <f t="shared" si="12"/>
        <v>8.4239999999999992E-3</v>
      </c>
      <c r="S159" s="141">
        <v>0</v>
      </c>
      <c r="T159" s="142">
        <f t="shared" si="13"/>
        <v>0</v>
      </c>
      <c r="AR159" s="143" t="s">
        <v>157</v>
      </c>
      <c r="AT159" s="143" t="s">
        <v>130</v>
      </c>
      <c r="AU159" s="143" t="s">
        <v>96</v>
      </c>
      <c r="AY159" s="6" t="s">
        <v>128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6" t="s">
        <v>96</v>
      </c>
      <c r="BK159" s="144">
        <f t="shared" si="19"/>
        <v>0</v>
      </c>
      <c r="BL159" s="6" t="s">
        <v>157</v>
      </c>
      <c r="BM159" s="143" t="s">
        <v>274</v>
      </c>
    </row>
    <row r="160" spans="2:65" s="16" customFormat="1" ht="16.5" customHeight="1">
      <c r="B160" s="131"/>
      <c r="C160" s="132" t="s">
        <v>169</v>
      </c>
      <c r="D160" s="132" t="s">
        <v>130</v>
      </c>
      <c r="E160" s="133" t="s">
        <v>924</v>
      </c>
      <c r="F160" s="134" t="s">
        <v>925</v>
      </c>
      <c r="G160" s="135" t="s">
        <v>153</v>
      </c>
      <c r="H160" s="136">
        <v>0.5</v>
      </c>
      <c r="I160" s="137"/>
      <c r="J160" s="137">
        <f t="shared" si="10"/>
        <v>0</v>
      </c>
      <c r="K160" s="138"/>
      <c r="L160" s="17"/>
      <c r="M160" s="139"/>
      <c r="N160" s="140" t="s">
        <v>34</v>
      </c>
      <c r="O160" s="141">
        <v>0</v>
      </c>
      <c r="P160" s="141">
        <f t="shared" si="11"/>
        <v>0</v>
      </c>
      <c r="Q160" s="141">
        <v>2.5699999999999998E-3</v>
      </c>
      <c r="R160" s="141">
        <f t="shared" si="12"/>
        <v>1.2849999999999999E-3</v>
      </c>
      <c r="S160" s="141">
        <v>0</v>
      </c>
      <c r="T160" s="142">
        <f t="shared" si="13"/>
        <v>0</v>
      </c>
      <c r="AR160" s="143" t="s">
        <v>157</v>
      </c>
      <c r="AT160" s="143" t="s">
        <v>130</v>
      </c>
      <c r="AU160" s="143" t="s">
        <v>96</v>
      </c>
      <c r="AY160" s="6" t="s">
        <v>128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6" t="s">
        <v>96</v>
      </c>
      <c r="BK160" s="144">
        <f t="shared" si="19"/>
        <v>0</v>
      </c>
      <c r="BL160" s="6" t="s">
        <v>157</v>
      </c>
      <c r="BM160" s="143" t="s">
        <v>278</v>
      </c>
    </row>
    <row r="161" spans="2:65" s="16" customFormat="1" ht="16.5" customHeight="1">
      <c r="B161" s="131"/>
      <c r="C161" s="132" t="s">
        <v>926</v>
      </c>
      <c r="D161" s="132" t="s">
        <v>130</v>
      </c>
      <c r="E161" s="133" t="s">
        <v>927</v>
      </c>
      <c r="F161" s="134" t="s">
        <v>928</v>
      </c>
      <c r="G161" s="135" t="s">
        <v>153</v>
      </c>
      <c r="H161" s="136">
        <v>1.6</v>
      </c>
      <c r="I161" s="137"/>
      <c r="J161" s="137">
        <f t="shared" si="1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1"/>
        <v>0</v>
      </c>
      <c r="Q161" s="141">
        <v>8.3099999999999997E-3</v>
      </c>
      <c r="R161" s="141">
        <f t="shared" si="12"/>
        <v>1.3296000000000001E-2</v>
      </c>
      <c r="S161" s="141">
        <v>0</v>
      </c>
      <c r="T161" s="142">
        <f t="shared" si="13"/>
        <v>0</v>
      </c>
      <c r="AR161" s="143" t="s">
        <v>157</v>
      </c>
      <c r="AT161" s="143" t="s">
        <v>130</v>
      </c>
      <c r="AU161" s="143" t="s">
        <v>96</v>
      </c>
      <c r="AY161" s="6" t="s">
        <v>128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6" t="s">
        <v>96</v>
      </c>
      <c r="BK161" s="144">
        <f t="shared" si="19"/>
        <v>0</v>
      </c>
      <c r="BL161" s="6" t="s">
        <v>157</v>
      </c>
      <c r="BM161" s="143" t="s">
        <v>282</v>
      </c>
    </row>
    <row r="162" spans="2:65" s="16" customFormat="1" ht="24.15" customHeight="1">
      <c r="B162" s="131"/>
      <c r="C162" s="132" t="s">
        <v>173</v>
      </c>
      <c r="D162" s="132" t="s">
        <v>130</v>
      </c>
      <c r="E162" s="133" t="s">
        <v>929</v>
      </c>
      <c r="F162" s="134" t="s">
        <v>930</v>
      </c>
      <c r="G162" s="135" t="s">
        <v>455</v>
      </c>
      <c r="H162" s="136">
        <v>1</v>
      </c>
      <c r="I162" s="137"/>
      <c r="J162" s="137">
        <f t="shared" si="10"/>
        <v>0</v>
      </c>
      <c r="K162" s="138"/>
      <c r="L162" s="17"/>
      <c r="M162" s="139"/>
      <c r="N162" s="140" t="s">
        <v>34</v>
      </c>
      <c r="O162" s="141">
        <v>0</v>
      </c>
      <c r="P162" s="141">
        <f t="shared" si="11"/>
        <v>0</v>
      </c>
      <c r="Q162" s="141">
        <v>5.6100000000000004E-3</v>
      </c>
      <c r="R162" s="141">
        <f t="shared" si="12"/>
        <v>5.6100000000000004E-3</v>
      </c>
      <c r="S162" s="141">
        <v>0</v>
      </c>
      <c r="T162" s="142">
        <f t="shared" si="13"/>
        <v>0</v>
      </c>
      <c r="AR162" s="143" t="s">
        <v>157</v>
      </c>
      <c r="AT162" s="143" t="s">
        <v>130</v>
      </c>
      <c r="AU162" s="143" t="s">
        <v>96</v>
      </c>
      <c r="AY162" s="6" t="s">
        <v>128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6" t="s">
        <v>96</v>
      </c>
      <c r="BK162" s="144">
        <f t="shared" si="19"/>
        <v>0</v>
      </c>
      <c r="BL162" s="6" t="s">
        <v>157</v>
      </c>
      <c r="BM162" s="143" t="s">
        <v>285</v>
      </c>
    </row>
    <row r="163" spans="2:65" s="16" customFormat="1" ht="16.5" customHeight="1">
      <c r="B163" s="131"/>
      <c r="C163" s="132" t="s">
        <v>931</v>
      </c>
      <c r="D163" s="132" t="s">
        <v>130</v>
      </c>
      <c r="E163" s="133" t="s">
        <v>932</v>
      </c>
      <c r="F163" s="134" t="s">
        <v>933</v>
      </c>
      <c r="G163" s="135" t="s">
        <v>455</v>
      </c>
      <c r="H163" s="136">
        <v>1</v>
      </c>
      <c r="I163" s="137"/>
      <c r="J163" s="137">
        <f t="shared" si="1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1"/>
        <v>0</v>
      </c>
      <c r="Q163" s="141">
        <v>1.6000000000000001E-4</v>
      </c>
      <c r="R163" s="141">
        <f t="shared" si="12"/>
        <v>1.6000000000000001E-4</v>
      </c>
      <c r="S163" s="141">
        <v>0</v>
      </c>
      <c r="T163" s="142">
        <f t="shared" si="13"/>
        <v>0</v>
      </c>
      <c r="AR163" s="143" t="s">
        <v>157</v>
      </c>
      <c r="AT163" s="143" t="s">
        <v>130</v>
      </c>
      <c r="AU163" s="143" t="s">
        <v>96</v>
      </c>
      <c r="AY163" s="6" t="s">
        <v>128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6" t="s">
        <v>96</v>
      </c>
      <c r="BK163" s="144">
        <f t="shared" si="19"/>
        <v>0</v>
      </c>
      <c r="BL163" s="6" t="s">
        <v>157</v>
      </c>
      <c r="BM163" s="143" t="s">
        <v>288</v>
      </c>
    </row>
    <row r="164" spans="2:65" s="16" customFormat="1" ht="21.75" customHeight="1">
      <c r="B164" s="131"/>
      <c r="C164" s="132" t="s">
        <v>176</v>
      </c>
      <c r="D164" s="132" t="s">
        <v>130</v>
      </c>
      <c r="E164" s="133" t="s">
        <v>934</v>
      </c>
      <c r="F164" s="134" t="s">
        <v>935</v>
      </c>
      <c r="G164" s="135" t="s">
        <v>455</v>
      </c>
      <c r="H164" s="136">
        <v>5</v>
      </c>
      <c r="I164" s="137"/>
      <c r="J164" s="137">
        <f t="shared" si="1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157</v>
      </c>
      <c r="AT164" s="143" t="s">
        <v>130</v>
      </c>
      <c r="AU164" s="143" t="s">
        <v>96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157</v>
      </c>
      <c r="BM164" s="143" t="s">
        <v>291</v>
      </c>
    </row>
    <row r="165" spans="2:65" s="16" customFormat="1" ht="16.5" customHeight="1">
      <c r="B165" s="131"/>
      <c r="C165" s="132" t="s">
        <v>936</v>
      </c>
      <c r="D165" s="132" t="s">
        <v>130</v>
      </c>
      <c r="E165" s="133" t="s">
        <v>937</v>
      </c>
      <c r="F165" s="134" t="s">
        <v>938</v>
      </c>
      <c r="G165" s="135" t="s">
        <v>267</v>
      </c>
      <c r="H165" s="136">
        <v>6</v>
      </c>
      <c r="I165" s="137"/>
      <c r="J165" s="137">
        <f t="shared" si="1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1"/>
        <v>0</v>
      </c>
      <c r="Q165" s="141">
        <v>3.3E-4</v>
      </c>
      <c r="R165" s="141">
        <f t="shared" si="12"/>
        <v>1.98E-3</v>
      </c>
      <c r="S165" s="141">
        <v>0</v>
      </c>
      <c r="T165" s="142">
        <f t="shared" si="13"/>
        <v>0</v>
      </c>
      <c r="AR165" s="143" t="s">
        <v>157</v>
      </c>
      <c r="AT165" s="143" t="s">
        <v>130</v>
      </c>
      <c r="AU165" s="143" t="s">
        <v>96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157</v>
      </c>
      <c r="BM165" s="143" t="s">
        <v>294</v>
      </c>
    </row>
    <row r="166" spans="2:65" s="16" customFormat="1" ht="16.5" customHeight="1">
      <c r="B166" s="131"/>
      <c r="C166" s="132" t="s">
        <v>180</v>
      </c>
      <c r="D166" s="132" t="s">
        <v>130</v>
      </c>
      <c r="E166" s="133" t="s">
        <v>939</v>
      </c>
      <c r="F166" s="134" t="s">
        <v>940</v>
      </c>
      <c r="G166" s="135" t="s">
        <v>267</v>
      </c>
      <c r="H166" s="136">
        <v>3</v>
      </c>
      <c r="I166" s="137"/>
      <c r="J166" s="137">
        <f t="shared" si="1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1"/>
        <v>0</v>
      </c>
      <c r="Q166" s="141">
        <v>5.4000000000000001E-4</v>
      </c>
      <c r="R166" s="141">
        <f t="shared" si="12"/>
        <v>1.6199999999999999E-3</v>
      </c>
      <c r="S166" s="141">
        <v>0</v>
      </c>
      <c r="T166" s="142">
        <f t="shared" si="13"/>
        <v>0</v>
      </c>
      <c r="AR166" s="143" t="s">
        <v>157</v>
      </c>
      <c r="AT166" s="143" t="s">
        <v>130</v>
      </c>
      <c r="AU166" s="143" t="s">
        <v>96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157</v>
      </c>
      <c r="BM166" s="143" t="s">
        <v>297</v>
      </c>
    </row>
    <row r="167" spans="2:65" s="16" customFormat="1" ht="16.5" customHeight="1">
      <c r="B167" s="131"/>
      <c r="C167" s="132" t="s">
        <v>941</v>
      </c>
      <c r="D167" s="132" t="s">
        <v>130</v>
      </c>
      <c r="E167" s="133" t="s">
        <v>942</v>
      </c>
      <c r="F167" s="134" t="s">
        <v>943</v>
      </c>
      <c r="G167" s="135" t="s">
        <v>267</v>
      </c>
      <c r="H167" s="136">
        <v>2</v>
      </c>
      <c r="I167" s="137"/>
      <c r="J167" s="137">
        <f t="shared" si="1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1"/>
        <v>0</v>
      </c>
      <c r="Q167" s="141">
        <v>2.0899999999999998E-3</v>
      </c>
      <c r="R167" s="141">
        <f t="shared" si="12"/>
        <v>4.1799999999999997E-3</v>
      </c>
      <c r="S167" s="141">
        <v>0</v>
      </c>
      <c r="T167" s="142">
        <f t="shared" si="13"/>
        <v>0</v>
      </c>
      <c r="AR167" s="143" t="s">
        <v>157</v>
      </c>
      <c r="AT167" s="143" t="s">
        <v>130</v>
      </c>
      <c r="AU167" s="143" t="s">
        <v>96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157</v>
      </c>
      <c r="BM167" s="143" t="s">
        <v>300</v>
      </c>
    </row>
    <row r="168" spans="2:65" s="16" customFormat="1" ht="16.5" customHeight="1">
      <c r="B168" s="131"/>
      <c r="C168" s="132" t="s">
        <v>183</v>
      </c>
      <c r="D168" s="132" t="s">
        <v>130</v>
      </c>
      <c r="E168" s="133" t="s">
        <v>944</v>
      </c>
      <c r="F168" s="134" t="s">
        <v>945</v>
      </c>
      <c r="G168" s="135" t="s">
        <v>267</v>
      </c>
      <c r="H168" s="136">
        <v>1</v>
      </c>
      <c r="I168" s="137"/>
      <c r="J168" s="137">
        <f t="shared" si="1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1"/>
        <v>0</v>
      </c>
      <c r="Q168" s="141">
        <v>6.5300000000000002E-3</v>
      </c>
      <c r="R168" s="141">
        <f t="shared" si="12"/>
        <v>6.5300000000000002E-3</v>
      </c>
      <c r="S168" s="141">
        <v>0</v>
      </c>
      <c r="T168" s="142">
        <f t="shared" si="13"/>
        <v>0</v>
      </c>
      <c r="AR168" s="143" t="s">
        <v>157</v>
      </c>
      <c r="AT168" s="143" t="s">
        <v>130</v>
      </c>
      <c r="AU168" s="143" t="s">
        <v>96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157</v>
      </c>
      <c r="BM168" s="143" t="s">
        <v>303</v>
      </c>
    </row>
    <row r="169" spans="2:65" s="16" customFormat="1" ht="16.5" customHeight="1">
      <c r="B169" s="131"/>
      <c r="C169" s="132" t="s">
        <v>946</v>
      </c>
      <c r="D169" s="132" t="s">
        <v>130</v>
      </c>
      <c r="E169" s="133" t="s">
        <v>947</v>
      </c>
      <c r="F169" s="134" t="s">
        <v>948</v>
      </c>
      <c r="G169" s="135" t="s">
        <v>701</v>
      </c>
      <c r="H169" s="136">
        <v>1</v>
      </c>
      <c r="I169" s="137"/>
      <c r="J169" s="137">
        <f t="shared" si="1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157</v>
      </c>
      <c r="AT169" s="143" t="s">
        <v>130</v>
      </c>
      <c r="AU169" s="143" t="s">
        <v>96</v>
      </c>
      <c r="AY169" s="6" t="s">
        <v>128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6" t="s">
        <v>96</v>
      </c>
      <c r="BK169" s="144">
        <f t="shared" si="19"/>
        <v>0</v>
      </c>
      <c r="BL169" s="6" t="s">
        <v>157</v>
      </c>
      <c r="BM169" s="143" t="s">
        <v>306</v>
      </c>
    </row>
    <row r="170" spans="2:65" s="16" customFormat="1" ht="16.5" customHeight="1">
      <c r="B170" s="131"/>
      <c r="C170" s="132" t="s">
        <v>187</v>
      </c>
      <c r="D170" s="132" t="s">
        <v>130</v>
      </c>
      <c r="E170" s="133" t="s">
        <v>949</v>
      </c>
      <c r="F170" s="134" t="s">
        <v>950</v>
      </c>
      <c r="G170" s="135" t="s">
        <v>701</v>
      </c>
      <c r="H170" s="136">
        <v>1</v>
      </c>
      <c r="I170" s="137"/>
      <c r="J170" s="137">
        <f t="shared" si="1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AR170" s="143" t="s">
        <v>157</v>
      </c>
      <c r="AT170" s="143" t="s">
        <v>130</v>
      </c>
      <c r="AU170" s="143" t="s">
        <v>96</v>
      </c>
      <c r="AY170" s="6" t="s">
        <v>128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6" t="s">
        <v>96</v>
      </c>
      <c r="BK170" s="144">
        <f t="shared" si="19"/>
        <v>0</v>
      </c>
      <c r="BL170" s="6" t="s">
        <v>157</v>
      </c>
      <c r="BM170" s="143" t="s">
        <v>309</v>
      </c>
    </row>
    <row r="171" spans="2:65" s="119" customFormat="1" ht="22.95" customHeight="1">
      <c r="B171" s="120"/>
      <c r="D171" s="121" t="s">
        <v>67</v>
      </c>
      <c r="E171" s="129" t="s">
        <v>951</v>
      </c>
      <c r="F171" s="129" t="s">
        <v>952</v>
      </c>
      <c r="J171" s="130">
        <f>BK171</f>
        <v>0</v>
      </c>
      <c r="L171" s="120"/>
      <c r="M171" s="124"/>
      <c r="P171" s="125">
        <f>SUM(P172:P173)</f>
        <v>0</v>
      </c>
      <c r="R171" s="125">
        <f>SUM(R172:R173)</f>
        <v>3.2099999999999997E-2</v>
      </c>
      <c r="T171" s="126">
        <f>SUM(T172:T173)</f>
        <v>0</v>
      </c>
      <c r="AR171" s="121" t="s">
        <v>96</v>
      </c>
      <c r="AT171" s="127" t="s">
        <v>67</v>
      </c>
      <c r="AU171" s="127" t="s">
        <v>76</v>
      </c>
      <c r="AY171" s="121" t="s">
        <v>128</v>
      </c>
      <c r="BK171" s="128">
        <f>SUM(BK172:BK173)</f>
        <v>0</v>
      </c>
    </row>
    <row r="172" spans="2:65" s="16" customFormat="1" ht="24.15" customHeight="1">
      <c r="B172" s="131"/>
      <c r="C172" s="132" t="s">
        <v>953</v>
      </c>
      <c r="D172" s="132" t="s">
        <v>130</v>
      </c>
      <c r="E172" s="133" t="s">
        <v>954</v>
      </c>
      <c r="F172" s="134" t="s">
        <v>955</v>
      </c>
      <c r="G172" s="135" t="s">
        <v>824</v>
      </c>
      <c r="H172" s="136">
        <v>30</v>
      </c>
      <c r="I172" s="137"/>
      <c r="J172" s="137">
        <f>ROUND(I172*H172,2)</f>
        <v>0</v>
      </c>
      <c r="K172" s="138"/>
      <c r="L172" s="17"/>
      <c r="M172" s="139"/>
      <c r="N172" s="140" t="s">
        <v>34</v>
      </c>
      <c r="O172" s="141">
        <v>0</v>
      </c>
      <c r="P172" s="141">
        <f>O172*H172</f>
        <v>0</v>
      </c>
      <c r="Q172" s="141">
        <v>6.9999999999999994E-5</v>
      </c>
      <c r="R172" s="141">
        <f>Q172*H172</f>
        <v>2.0999999999999999E-3</v>
      </c>
      <c r="S172" s="141">
        <v>0</v>
      </c>
      <c r="T172" s="142">
        <f>S172*H172</f>
        <v>0</v>
      </c>
      <c r="AR172" s="143" t="s">
        <v>157</v>
      </c>
      <c r="AT172" s="143" t="s">
        <v>130</v>
      </c>
      <c r="AU172" s="143" t="s">
        <v>96</v>
      </c>
      <c r="AY172" s="6" t="s">
        <v>128</v>
      </c>
      <c r="BE172" s="144">
        <f>IF(N172="základná",J172,0)</f>
        <v>0</v>
      </c>
      <c r="BF172" s="144">
        <f>IF(N172="znížená",J172,0)</f>
        <v>0</v>
      </c>
      <c r="BG172" s="144">
        <f>IF(N172="zákl. prenesená",J172,0)</f>
        <v>0</v>
      </c>
      <c r="BH172" s="144">
        <f>IF(N172="zníž. prenesená",J172,0)</f>
        <v>0</v>
      </c>
      <c r="BI172" s="144">
        <f>IF(N172="nulová",J172,0)</f>
        <v>0</v>
      </c>
      <c r="BJ172" s="6" t="s">
        <v>96</v>
      </c>
      <c r="BK172" s="144">
        <f>ROUND(I172*H172,2)</f>
        <v>0</v>
      </c>
      <c r="BL172" s="6" t="s">
        <v>157</v>
      </c>
      <c r="BM172" s="143" t="s">
        <v>312</v>
      </c>
    </row>
    <row r="173" spans="2:65" s="16" customFormat="1" ht="16.5" customHeight="1">
      <c r="B173" s="131"/>
      <c r="C173" s="149" t="s">
        <v>194</v>
      </c>
      <c r="D173" s="149" t="s">
        <v>257</v>
      </c>
      <c r="E173" s="150" t="s">
        <v>956</v>
      </c>
      <c r="F173" s="151" t="s">
        <v>957</v>
      </c>
      <c r="G173" s="152" t="s">
        <v>824</v>
      </c>
      <c r="H173" s="153">
        <v>30</v>
      </c>
      <c r="I173" s="154"/>
      <c r="J173" s="154">
        <f>ROUND(I173*H173,2)</f>
        <v>0</v>
      </c>
      <c r="K173" s="155"/>
      <c r="L173" s="156"/>
      <c r="M173" s="157"/>
      <c r="N173" s="158" t="s">
        <v>34</v>
      </c>
      <c r="O173" s="141">
        <v>0</v>
      </c>
      <c r="P173" s="141">
        <f>O173*H173</f>
        <v>0</v>
      </c>
      <c r="Q173" s="141">
        <v>1E-3</v>
      </c>
      <c r="R173" s="141">
        <f>Q173*H173</f>
        <v>0.03</v>
      </c>
      <c r="S173" s="141">
        <v>0</v>
      </c>
      <c r="T173" s="142">
        <f>S173*H173</f>
        <v>0</v>
      </c>
      <c r="AR173" s="143" t="s">
        <v>183</v>
      </c>
      <c r="AT173" s="143" t="s">
        <v>257</v>
      </c>
      <c r="AU173" s="143" t="s">
        <v>96</v>
      </c>
      <c r="AY173" s="6" t="s">
        <v>128</v>
      </c>
      <c r="BE173" s="144">
        <f>IF(N173="základná",J173,0)</f>
        <v>0</v>
      </c>
      <c r="BF173" s="144">
        <f>IF(N173="znížená",J173,0)</f>
        <v>0</v>
      </c>
      <c r="BG173" s="144">
        <f>IF(N173="zákl. prenesená",J173,0)</f>
        <v>0</v>
      </c>
      <c r="BH173" s="144">
        <f>IF(N173="zníž. prenesená",J173,0)</f>
        <v>0</v>
      </c>
      <c r="BI173" s="144">
        <f>IF(N173="nulová",J173,0)</f>
        <v>0</v>
      </c>
      <c r="BJ173" s="6" t="s">
        <v>96</v>
      </c>
      <c r="BK173" s="144">
        <f>ROUND(I173*H173,2)</f>
        <v>0</v>
      </c>
      <c r="BL173" s="6" t="s">
        <v>157</v>
      </c>
      <c r="BM173" s="143" t="s">
        <v>316</v>
      </c>
    </row>
    <row r="174" spans="2:65" s="119" customFormat="1" ht="22.95" customHeight="1">
      <c r="B174" s="120"/>
      <c r="D174" s="121" t="s">
        <v>67</v>
      </c>
      <c r="E174" s="129" t="s">
        <v>958</v>
      </c>
      <c r="F174" s="129" t="s">
        <v>959</v>
      </c>
      <c r="J174" s="130">
        <f>BK174</f>
        <v>0</v>
      </c>
      <c r="L174" s="120"/>
      <c r="M174" s="124"/>
      <c r="P174" s="125">
        <f>SUM(P175:P176)</f>
        <v>0</v>
      </c>
      <c r="R174" s="125">
        <f>SUM(R175:R176)</f>
        <v>3.5890000000000002E-3</v>
      </c>
      <c r="T174" s="126">
        <f>SUM(T175:T176)</f>
        <v>0</v>
      </c>
      <c r="AR174" s="121" t="s">
        <v>96</v>
      </c>
      <c r="AT174" s="127" t="s">
        <v>67</v>
      </c>
      <c r="AU174" s="127" t="s">
        <v>76</v>
      </c>
      <c r="AY174" s="121" t="s">
        <v>128</v>
      </c>
      <c r="BK174" s="128">
        <f>SUM(BK175:BK176)</f>
        <v>0</v>
      </c>
    </row>
    <row r="175" spans="2:65" s="16" customFormat="1" ht="24.15" customHeight="1">
      <c r="B175" s="131"/>
      <c r="C175" s="132" t="s">
        <v>960</v>
      </c>
      <c r="D175" s="132" t="s">
        <v>130</v>
      </c>
      <c r="E175" s="133" t="s">
        <v>961</v>
      </c>
      <c r="F175" s="134" t="s">
        <v>962</v>
      </c>
      <c r="G175" s="135" t="s">
        <v>153</v>
      </c>
      <c r="H175" s="136">
        <v>38</v>
      </c>
      <c r="I175" s="137"/>
      <c r="J175" s="137">
        <f>ROUND(I175*H175,2)</f>
        <v>0</v>
      </c>
      <c r="K175" s="138"/>
      <c r="L175" s="17"/>
      <c r="M175" s="139"/>
      <c r="N175" s="140" t="s">
        <v>34</v>
      </c>
      <c r="O175" s="141">
        <v>0</v>
      </c>
      <c r="P175" s="141">
        <f>O175*H175</f>
        <v>0</v>
      </c>
      <c r="Q175" s="141">
        <v>9.0000000000000006E-5</v>
      </c>
      <c r="R175" s="141">
        <f>Q175*H175</f>
        <v>3.4200000000000003E-3</v>
      </c>
      <c r="S175" s="141">
        <v>0</v>
      </c>
      <c r="T175" s="142">
        <f>S175*H175</f>
        <v>0</v>
      </c>
      <c r="AR175" s="143" t="s">
        <v>157</v>
      </c>
      <c r="AT175" s="143" t="s">
        <v>130</v>
      </c>
      <c r="AU175" s="143" t="s">
        <v>96</v>
      </c>
      <c r="AY175" s="6" t="s">
        <v>128</v>
      </c>
      <c r="BE175" s="144">
        <f>IF(N175="základná",J175,0)</f>
        <v>0</v>
      </c>
      <c r="BF175" s="144">
        <f>IF(N175="znížená",J175,0)</f>
        <v>0</v>
      </c>
      <c r="BG175" s="144">
        <f>IF(N175="zákl. prenesená",J175,0)</f>
        <v>0</v>
      </c>
      <c r="BH175" s="144">
        <f>IF(N175="zníž. prenesená",J175,0)</f>
        <v>0</v>
      </c>
      <c r="BI175" s="144">
        <f>IF(N175="nulová",J175,0)</f>
        <v>0</v>
      </c>
      <c r="BJ175" s="6" t="s">
        <v>96</v>
      </c>
      <c r="BK175" s="144">
        <f>ROUND(I175*H175,2)</f>
        <v>0</v>
      </c>
      <c r="BL175" s="6" t="s">
        <v>157</v>
      </c>
      <c r="BM175" s="143" t="s">
        <v>319</v>
      </c>
    </row>
    <row r="176" spans="2:65" s="16" customFormat="1" ht="24.15" customHeight="1">
      <c r="B176" s="131"/>
      <c r="C176" s="132" t="s">
        <v>197</v>
      </c>
      <c r="D176" s="132" t="s">
        <v>130</v>
      </c>
      <c r="E176" s="133" t="s">
        <v>963</v>
      </c>
      <c r="F176" s="134" t="s">
        <v>964</v>
      </c>
      <c r="G176" s="135" t="s">
        <v>153</v>
      </c>
      <c r="H176" s="136">
        <v>1.3</v>
      </c>
      <c r="I176" s="137"/>
      <c r="J176" s="137">
        <f>ROUND(I176*H176,2)</f>
        <v>0</v>
      </c>
      <c r="K176" s="138"/>
      <c r="L176" s="17"/>
      <c r="M176" s="139"/>
      <c r="N176" s="140" t="s">
        <v>34</v>
      </c>
      <c r="O176" s="141">
        <v>0</v>
      </c>
      <c r="P176" s="141">
        <f>O176*H176</f>
        <v>0</v>
      </c>
      <c r="Q176" s="141">
        <v>1.2999999999999999E-4</v>
      </c>
      <c r="R176" s="141">
        <f>Q176*H176</f>
        <v>1.6899999999999999E-4</v>
      </c>
      <c r="S176" s="141">
        <v>0</v>
      </c>
      <c r="T176" s="142">
        <f>S176*H176</f>
        <v>0</v>
      </c>
      <c r="AR176" s="143" t="s">
        <v>157</v>
      </c>
      <c r="AT176" s="143" t="s">
        <v>130</v>
      </c>
      <c r="AU176" s="143" t="s">
        <v>96</v>
      </c>
      <c r="AY176" s="6" t="s">
        <v>128</v>
      </c>
      <c r="BE176" s="144">
        <f>IF(N176="základná",J176,0)</f>
        <v>0</v>
      </c>
      <c r="BF176" s="144">
        <f>IF(N176="znížená",J176,0)</f>
        <v>0</v>
      </c>
      <c r="BG176" s="144">
        <f>IF(N176="zákl. prenesená",J176,0)</f>
        <v>0</v>
      </c>
      <c r="BH176" s="144">
        <f>IF(N176="zníž. prenesená",J176,0)</f>
        <v>0</v>
      </c>
      <c r="BI176" s="144">
        <f>IF(N176="nulová",J176,0)</f>
        <v>0</v>
      </c>
      <c r="BJ176" s="6" t="s">
        <v>96</v>
      </c>
      <c r="BK176" s="144">
        <f>ROUND(I176*H176,2)</f>
        <v>0</v>
      </c>
      <c r="BL176" s="6" t="s">
        <v>157</v>
      </c>
      <c r="BM176" s="143" t="s">
        <v>326</v>
      </c>
    </row>
    <row r="177" spans="2:65" s="119" customFormat="1" ht="25.95" customHeight="1">
      <c r="B177" s="120"/>
      <c r="D177" s="121" t="s">
        <v>67</v>
      </c>
      <c r="E177" s="122" t="s">
        <v>965</v>
      </c>
      <c r="F177" s="122" t="s">
        <v>641</v>
      </c>
      <c r="J177" s="123">
        <f>BK177</f>
        <v>0</v>
      </c>
      <c r="L177" s="120"/>
      <c r="M177" s="124"/>
      <c r="P177" s="125">
        <f>P178</f>
        <v>0</v>
      </c>
      <c r="R177" s="125">
        <f>R178</f>
        <v>6.1779999999999995E-3</v>
      </c>
      <c r="T177" s="126">
        <f>T178</f>
        <v>0</v>
      </c>
      <c r="AR177" s="121" t="s">
        <v>76</v>
      </c>
      <c r="AT177" s="127" t="s">
        <v>67</v>
      </c>
      <c r="AU177" s="127" t="s">
        <v>68</v>
      </c>
      <c r="AY177" s="121" t="s">
        <v>128</v>
      </c>
      <c r="BK177" s="128">
        <f>BK178</f>
        <v>0</v>
      </c>
    </row>
    <row r="178" spans="2:65" s="119" customFormat="1" ht="22.95" customHeight="1">
      <c r="B178" s="120"/>
      <c r="D178" s="121" t="s">
        <v>67</v>
      </c>
      <c r="E178" s="129" t="s">
        <v>628</v>
      </c>
      <c r="F178" s="129" t="s">
        <v>642</v>
      </c>
      <c r="J178" s="130">
        <f>BK178</f>
        <v>0</v>
      </c>
      <c r="L178" s="120"/>
      <c r="M178" s="124"/>
      <c r="P178" s="125">
        <f>SUM(P179:P184)</f>
        <v>0</v>
      </c>
      <c r="R178" s="125">
        <f>SUM(R179:R184)</f>
        <v>6.1779999999999995E-3</v>
      </c>
      <c r="T178" s="126">
        <f>SUM(T179:T184)</f>
        <v>0</v>
      </c>
      <c r="AR178" s="121" t="s">
        <v>76</v>
      </c>
      <c r="AT178" s="127" t="s">
        <v>67</v>
      </c>
      <c r="AU178" s="127" t="s">
        <v>76</v>
      </c>
      <c r="AY178" s="121" t="s">
        <v>128</v>
      </c>
      <c r="BK178" s="128">
        <f>SUM(BK179:BK184)</f>
        <v>0</v>
      </c>
    </row>
    <row r="179" spans="2:65" s="16" customFormat="1" ht="24.15" customHeight="1">
      <c r="B179" s="131"/>
      <c r="C179" s="132" t="s">
        <v>966</v>
      </c>
      <c r="D179" s="132" t="s">
        <v>130</v>
      </c>
      <c r="E179" s="133" t="s">
        <v>967</v>
      </c>
      <c r="F179" s="134" t="s">
        <v>968</v>
      </c>
      <c r="G179" s="135" t="s">
        <v>153</v>
      </c>
      <c r="H179" s="136">
        <v>2.8</v>
      </c>
      <c r="I179" s="137"/>
      <c r="J179" s="137">
        <f t="shared" ref="J179:J184" si="20">ROUND(I179*H179,2)</f>
        <v>0</v>
      </c>
      <c r="K179" s="138"/>
      <c r="L179" s="17"/>
      <c r="M179" s="139"/>
      <c r="N179" s="140" t="s">
        <v>34</v>
      </c>
      <c r="O179" s="141">
        <v>0</v>
      </c>
      <c r="P179" s="141">
        <f t="shared" ref="P179:P184" si="21">O179*H179</f>
        <v>0</v>
      </c>
      <c r="Q179" s="141">
        <v>0</v>
      </c>
      <c r="R179" s="141">
        <f t="shared" ref="R179:R184" si="22">Q179*H179</f>
        <v>0</v>
      </c>
      <c r="S179" s="141">
        <v>0</v>
      </c>
      <c r="T179" s="142">
        <f t="shared" ref="T179:T184" si="23">S179*H179</f>
        <v>0</v>
      </c>
      <c r="AR179" s="143" t="s">
        <v>81</v>
      </c>
      <c r="AT179" s="143" t="s">
        <v>130</v>
      </c>
      <c r="AU179" s="143" t="s">
        <v>96</v>
      </c>
      <c r="AY179" s="6" t="s">
        <v>128</v>
      </c>
      <c r="BE179" s="144">
        <f t="shared" ref="BE179:BE184" si="24">IF(N179="základná",J179,0)</f>
        <v>0</v>
      </c>
      <c r="BF179" s="144">
        <f t="shared" ref="BF179:BF184" si="25">IF(N179="znížená",J179,0)</f>
        <v>0</v>
      </c>
      <c r="BG179" s="144">
        <f t="shared" ref="BG179:BG184" si="26">IF(N179="zákl. prenesená",J179,0)</f>
        <v>0</v>
      </c>
      <c r="BH179" s="144">
        <f t="shared" ref="BH179:BH184" si="27">IF(N179="zníž. prenesená",J179,0)</f>
        <v>0</v>
      </c>
      <c r="BI179" s="144">
        <f t="shared" ref="BI179:BI184" si="28">IF(N179="nulová",J179,0)</f>
        <v>0</v>
      </c>
      <c r="BJ179" s="6" t="s">
        <v>96</v>
      </c>
      <c r="BK179" s="144">
        <f t="shared" ref="BK179:BK184" si="29">ROUND(I179*H179,2)</f>
        <v>0</v>
      </c>
      <c r="BL179" s="6" t="s">
        <v>81</v>
      </c>
      <c r="BM179" s="143" t="s">
        <v>329</v>
      </c>
    </row>
    <row r="180" spans="2:65" s="16" customFormat="1" ht="21.75" customHeight="1">
      <c r="B180" s="131"/>
      <c r="C180" s="149" t="s">
        <v>202</v>
      </c>
      <c r="D180" s="149" t="s">
        <v>257</v>
      </c>
      <c r="E180" s="150" t="s">
        <v>969</v>
      </c>
      <c r="F180" s="151" t="s">
        <v>970</v>
      </c>
      <c r="G180" s="152" t="s">
        <v>153</v>
      </c>
      <c r="H180" s="153">
        <v>2.8</v>
      </c>
      <c r="I180" s="154"/>
      <c r="J180" s="154">
        <f t="shared" si="20"/>
        <v>0</v>
      </c>
      <c r="K180" s="155"/>
      <c r="L180" s="156"/>
      <c r="M180" s="157"/>
      <c r="N180" s="158" t="s">
        <v>34</v>
      </c>
      <c r="O180" s="141">
        <v>0</v>
      </c>
      <c r="P180" s="141">
        <f t="shared" si="21"/>
        <v>0</v>
      </c>
      <c r="Q180" s="141">
        <v>1.06E-3</v>
      </c>
      <c r="R180" s="141">
        <f t="shared" si="22"/>
        <v>2.9679999999999997E-3</v>
      </c>
      <c r="S180" s="141">
        <v>0</v>
      </c>
      <c r="T180" s="142">
        <f t="shared" si="23"/>
        <v>0</v>
      </c>
      <c r="AR180" s="143" t="s">
        <v>141</v>
      </c>
      <c r="AT180" s="143" t="s">
        <v>257</v>
      </c>
      <c r="AU180" s="143" t="s">
        <v>96</v>
      </c>
      <c r="AY180" s="6" t="s">
        <v>128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6" t="s">
        <v>96</v>
      </c>
      <c r="BK180" s="144">
        <f t="shared" si="29"/>
        <v>0</v>
      </c>
      <c r="BL180" s="6" t="s">
        <v>81</v>
      </c>
      <c r="BM180" s="143" t="s">
        <v>332</v>
      </c>
    </row>
    <row r="181" spans="2:65" s="16" customFormat="1" ht="24.15" customHeight="1">
      <c r="B181" s="131"/>
      <c r="C181" s="132" t="s">
        <v>971</v>
      </c>
      <c r="D181" s="132" t="s">
        <v>130</v>
      </c>
      <c r="E181" s="133" t="s">
        <v>972</v>
      </c>
      <c r="F181" s="134" t="s">
        <v>973</v>
      </c>
      <c r="G181" s="135" t="s">
        <v>267</v>
      </c>
      <c r="H181" s="136">
        <v>1</v>
      </c>
      <c r="I181" s="137"/>
      <c r="J181" s="137">
        <f t="shared" si="20"/>
        <v>0</v>
      </c>
      <c r="K181" s="138"/>
      <c r="L181" s="17"/>
      <c r="M181" s="139"/>
      <c r="N181" s="140" t="s">
        <v>34</v>
      </c>
      <c r="O181" s="141">
        <v>0</v>
      </c>
      <c r="P181" s="141">
        <f t="shared" si="21"/>
        <v>0</v>
      </c>
      <c r="Q181" s="141">
        <v>0</v>
      </c>
      <c r="R181" s="141">
        <f t="shared" si="22"/>
        <v>0</v>
      </c>
      <c r="S181" s="141">
        <v>0</v>
      </c>
      <c r="T181" s="142">
        <f t="shared" si="23"/>
        <v>0</v>
      </c>
      <c r="AR181" s="143" t="s">
        <v>81</v>
      </c>
      <c r="AT181" s="143" t="s">
        <v>130</v>
      </c>
      <c r="AU181" s="143" t="s">
        <v>96</v>
      </c>
      <c r="AY181" s="6" t="s">
        <v>128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6" t="s">
        <v>96</v>
      </c>
      <c r="BK181" s="144">
        <f t="shared" si="29"/>
        <v>0</v>
      </c>
      <c r="BL181" s="6" t="s">
        <v>81</v>
      </c>
      <c r="BM181" s="143" t="s">
        <v>335</v>
      </c>
    </row>
    <row r="182" spans="2:65" s="16" customFormat="1" ht="16.5" customHeight="1">
      <c r="B182" s="131"/>
      <c r="C182" s="149" t="s">
        <v>268</v>
      </c>
      <c r="D182" s="149" t="s">
        <v>257</v>
      </c>
      <c r="E182" s="150" t="s">
        <v>289</v>
      </c>
      <c r="F182" s="151" t="s">
        <v>974</v>
      </c>
      <c r="G182" s="152" t="s">
        <v>267</v>
      </c>
      <c r="H182" s="153">
        <v>1</v>
      </c>
      <c r="I182" s="154"/>
      <c r="J182" s="154">
        <f t="shared" si="20"/>
        <v>0</v>
      </c>
      <c r="K182" s="155"/>
      <c r="L182" s="156"/>
      <c r="M182" s="157"/>
      <c r="N182" s="158" t="s">
        <v>34</v>
      </c>
      <c r="O182" s="141">
        <v>0</v>
      </c>
      <c r="P182" s="141">
        <f t="shared" si="21"/>
        <v>0</v>
      </c>
      <c r="Q182" s="141">
        <v>2.1000000000000001E-4</v>
      </c>
      <c r="R182" s="141">
        <f t="shared" si="22"/>
        <v>2.1000000000000001E-4</v>
      </c>
      <c r="S182" s="141">
        <v>0</v>
      </c>
      <c r="T182" s="142">
        <f t="shared" si="23"/>
        <v>0</v>
      </c>
      <c r="AR182" s="143" t="s">
        <v>141</v>
      </c>
      <c r="AT182" s="143" t="s">
        <v>257</v>
      </c>
      <c r="AU182" s="143" t="s">
        <v>96</v>
      </c>
      <c r="AY182" s="6" t="s">
        <v>128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6" t="s">
        <v>96</v>
      </c>
      <c r="BK182" s="144">
        <f t="shared" si="29"/>
        <v>0</v>
      </c>
      <c r="BL182" s="6" t="s">
        <v>81</v>
      </c>
      <c r="BM182" s="143" t="s">
        <v>338</v>
      </c>
    </row>
    <row r="183" spans="2:65" s="16" customFormat="1" ht="24.15" customHeight="1">
      <c r="B183" s="131"/>
      <c r="C183" s="132" t="s">
        <v>975</v>
      </c>
      <c r="D183" s="132" t="s">
        <v>130</v>
      </c>
      <c r="E183" s="133" t="s">
        <v>976</v>
      </c>
      <c r="F183" s="134" t="s">
        <v>977</v>
      </c>
      <c r="G183" s="135" t="s">
        <v>267</v>
      </c>
      <c r="H183" s="136">
        <v>1</v>
      </c>
      <c r="I183" s="137"/>
      <c r="J183" s="137">
        <f t="shared" si="20"/>
        <v>0</v>
      </c>
      <c r="K183" s="138"/>
      <c r="L183" s="17"/>
      <c r="M183" s="139"/>
      <c r="N183" s="140" t="s">
        <v>34</v>
      </c>
      <c r="O183" s="141">
        <v>0</v>
      </c>
      <c r="P183" s="141">
        <f t="shared" si="21"/>
        <v>0</v>
      </c>
      <c r="Q183" s="141">
        <v>2.7999999999999998E-4</v>
      </c>
      <c r="R183" s="141">
        <f t="shared" si="22"/>
        <v>2.7999999999999998E-4</v>
      </c>
      <c r="S183" s="141">
        <v>0</v>
      </c>
      <c r="T183" s="142">
        <f t="shared" si="23"/>
        <v>0</v>
      </c>
      <c r="AR183" s="143" t="s">
        <v>81</v>
      </c>
      <c r="AT183" s="143" t="s">
        <v>130</v>
      </c>
      <c r="AU183" s="143" t="s">
        <v>96</v>
      </c>
      <c r="AY183" s="6" t="s">
        <v>128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6" t="s">
        <v>96</v>
      </c>
      <c r="BK183" s="144">
        <f t="shared" si="29"/>
        <v>0</v>
      </c>
      <c r="BL183" s="6" t="s">
        <v>81</v>
      </c>
      <c r="BM183" s="143" t="s">
        <v>341</v>
      </c>
    </row>
    <row r="184" spans="2:65" s="16" customFormat="1" ht="16.5" customHeight="1">
      <c r="B184" s="131"/>
      <c r="C184" s="149" t="s">
        <v>271</v>
      </c>
      <c r="D184" s="149" t="s">
        <v>257</v>
      </c>
      <c r="E184" s="150" t="s">
        <v>978</v>
      </c>
      <c r="F184" s="151" t="s">
        <v>979</v>
      </c>
      <c r="G184" s="152" t="s">
        <v>267</v>
      </c>
      <c r="H184" s="153">
        <v>1</v>
      </c>
      <c r="I184" s="154"/>
      <c r="J184" s="154">
        <f t="shared" si="20"/>
        <v>0</v>
      </c>
      <c r="K184" s="155"/>
      <c r="L184" s="156"/>
      <c r="M184" s="159"/>
      <c r="N184" s="160" t="s">
        <v>34</v>
      </c>
      <c r="O184" s="147">
        <v>0</v>
      </c>
      <c r="P184" s="147">
        <f t="shared" si="21"/>
        <v>0</v>
      </c>
      <c r="Q184" s="147">
        <v>2.7200000000000002E-3</v>
      </c>
      <c r="R184" s="147">
        <f t="shared" si="22"/>
        <v>2.7200000000000002E-3</v>
      </c>
      <c r="S184" s="147">
        <v>0</v>
      </c>
      <c r="T184" s="148">
        <f t="shared" si="23"/>
        <v>0</v>
      </c>
      <c r="AR184" s="143" t="s">
        <v>141</v>
      </c>
      <c r="AT184" s="143" t="s">
        <v>257</v>
      </c>
      <c r="AU184" s="143" t="s">
        <v>96</v>
      </c>
      <c r="AY184" s="6" t="s">
        <v>128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6" t="s">
        <v>96</v>
      </c>
      <c r="BK184" s="144">
        <f t="shared" si="29"/>
        <v>0</v>
      </c>
      <c r="BL184" s="6" t="s">
        <v>81</v>
      </c>
      <c r="BM184" s="143" t="s">
        <v>344</v>
      </c>
    </row>
    <row r="185" spans="2:65" s="16" customFormat="1" ht="6.9" customHeight="1">
      <c r="B185" s="32"/>
      <c r="C185" s="33"/>
      <c r="D185" s="33"/>
      <c r="E185" s="33"/>
      <c r="F185" s="33"/>
      <c r="G185" s="33"/>
      <c r="H185" s="33"/>
      <c r="I185" s="33"/>
      <c r="J185" s="33"/>
      <c r="K185" s="33"/>
      <c r="L185" s="17"/>
    </row>
  </sheetData>
  <autoFilter ref="C127:K184" xr:uid="{00000000-0009-0000-0000-000004000000}"/>
  <mergeCells count="8">
    <mergeCell ref="E87:H87"/>
    <mergeCell ref="E118:H118"/>
    <mergeCell ref="E120:H120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438"/>
  <sheetViews>
    <sheetView showGridLines="0" topLeftCell="A63" zoomScaleNormal="100" workbookViewId="0">
      <selection activeCell="F92" sqref="F92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89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30" customHeight="1">
      <c r="B9" s="17"/>
      <c r="E9" s="173" t="s">
        <v>980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ROUND(J121,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ROUND((SUM(BE121:BE437)),  2)</f>
        <v>0</v>
      </c>
      <c r="G33" s="84"/>
      <c r="H33" s="84"/>
      <c r="I33" s="85">
        <v>0.2</v>
      </c>
      <c r="J33" s="83">
        <f>ROUND(((SUM(BE121:BE437))*I33),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ROUND((SUM(BF121:BF437)),  2)</f>
        <v>0</v>
      </c>
      <c r="I34" s="87">
        <v>0.2</v>
      </c>
      <c r="J34" s="86">
        <f>ROUND(((SUM(BF121:BF437))*I34),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ROUND((SUM(BG121:BG437)),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ROUND((SUM(BH121:BH437)),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ROUND((SUM(BI121:BI437)),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30" customHeight="1">
      <c r="B87" s="17"/>
      <c r="E87" s="173" t="str">
        <f>E9</f>
        <v>6 - SO 201 Prezentačný objekt - Elektroinštalácia a bleskozvod, Prípojka NN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J121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981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104" customFormat="1" ht="19.95" customHeight="1">
      <c r="B98" s="105"/>
      <c r="D98" s="106" t="s">
        <v>982</v>
      </c>
      <c r="E98" s="107"/>
      <c r="F98" s="107"/>
      <c r="G98" s="107"/>
      <c r="H98" s="107"/>
      <c r="I98" s="107"/>
      <c r="J98" s="108">
        <f>J123</f>
        <v>0</v>
      </c>
      <c r="L98" s="105"/>
    </row>
    <row r="99" spans="2:12" s="104" customFormat="1" ht="19.95" customHeight="1">
      <c r="B99" s="105"/>
      <c r="D99" s="106" t="s">
        <v>983</v>
      </c>
      <c r="E99" s="107"/>
      <c r="F99" s="107"/>
      <c r="G99" s="107"/>
      <c r="H99" s="107"/>
      <c r="I99" s="107"/>
      <c r="J99" s="108">
        <f>J387</f>
        <v>0</v>
      </c>
      <c r="L99" s="105"/>
    </row>
    <row r="100" spans="2:12" s="104" customFormat="1" ht="19.95" customHeight="1">
      <c r="B100" s="105"/>
      <c r="D100" s="106" t="s">
        <v>984</v>
      </c>
      <c r="E100" s="107"/>
      <c r="F100" s="107"/>
      <c r="G100" s="107"/>
      <c r="H100" s="107"/>
      <c r="I100" s="107"/>
      <c r="J100" s="108">
        <f>J407</f>
        <v>0</v>
      </c>
      <c r="L100" s="105"/>
    </row>
    <row r="101" spans="2:12" s="104" customFormat="1" ht="19.95" customHeight="1">
      <c r="B101" s="105"/>
      <c r="D101" s="106" t="s">
        <v>985</v>
      </c>
      <c r="E101" s="107"/>
      <c r="F101" s="107"/>
      <c r="G101" s="107"/>
      <c r="H101" s="107"/>
      <c r="I101" s="107"/>
      <c r="J101" s="108">
        <f>J415</f>
        <v>0</v>
      </c>
      <c r="L101" s="105"/>
    </row>
    <row r="102" spans="2:12" s="16" customFormat="1" ht="21.9" customHeight="1">
      <c r="B102" s="17"/>
      <c r="L102" s="17"/>
    </row>
    <row r="103" spans="2:12" s="16" customFormat="1" ht="6.9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17"/>
    </row>
    <row r="107" spans="2:12" s="16" customFormat="1" ht="6.9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17"/>
    </row>
    <row r="108" spans="2:12" s="16" customFormat="1" ht="24.9" customHeight="1">
      <c r="B108" s="17"/>
      <c r="C108" s="10" t="s">
        <v>114</v>
      </c>
      <c r="L108" s="17"/>
    </row>
    <row r="109" spans="2:12" s="16" customFormat="1" ht="6.9" customHeight="1">
      <c r="B109" s="17"/>
      <c r="L109" s="17"/>
    </row>
    <row r="110" spans="2:12" s="16" customFormat="1" ht="12" customHeight="1">
      <c r="B110" s="17"/>
      <c r="C110" s="14" t="s">
        <v>11</v>
      </c>
      <c r="L110" s="17"/>
    </row>
    <row r="111" spans="2:12" s="16" customFormat="1" ht="26.25" customHeight="1">
      <c r="B111" s="17"/>
      <c r="E111" s="185" t="str">
        <f>E7</f>
        <v>Novostavba prezentačno-degustačného objektu - Pivovar Urpiner Banská Bystrica</v>
      </c>
      <c r="F111" s="185"/>
      <c r="G111" s="185"/>
      <c r="H111" s="185"/>
      <c r="L111" s="17"/>
    </row>
    <row r="112" spans="2:12" s="16" customFormat="1" ht="12" customHeight="1">
      <c r="B112" s="17"/>
      <c r="C112" s="14" t="s">
        <v>102</v>
      </c>
      <c r="L112" s="17"/>
    </row>
    <row r="113" spans="2:65" s="16" customFormat="1" ht="30" customHeight="1">
      <c r="B113" s="17"/>
      <c r="E113" s="173" t="str">
        <f>E9</f>
        <v>6 - SO 201 Prezentačný objekt - Elektroinštalácia a bleskozvod, Prípojka NN</v>
      </c>
      <c r="F113" s="173"/>
      <c r="G113" s="173"/>
      <c r="H113" s="173"/>
      <c r="L113" s="17"/>
    </row>
    <row r="114" spans="2:65" s="16" customFormat="1" ht="6.9" customHeight="1">
      <c r="B114" s="17"/>
      <c r="L114" s="17"/>
    </row>
    <row r="115" spans="2:65" s="16" customFormat="1" ht="12" customHeight="1">
      <c r="B115" s="17"/>
      <c r="C115" s="14" t="s">
        <v>15</v>
      </c>
      <c r="F115" s="4" t="str">
        <f>F12</f>
        <v>Banská Bystrica</v>
      </c>
      <c r="I115" s="14" t="s">
        <v>17</v>
      </c>
      <c r="J115" s="1">
        <f>IF(J12="","",J12)</f>
        <v>0</v>
      </c>
      <c r="L115" s="17"/>
    </row>
    <row r="116" spans="2:65" s="16" customFormat="1" ht="6.9" customHeight="1">
      <c r="B116" s="17"/>
      <c r="L116" s="17"/>
    </row>
    <row r="117" spans="2:65" s="16" customFormat="1" ht="15.15" customHeight="1">
      <c r="B117" s="17"/>
      <c r="C117" s="14" t="s">
        <v>18</v>
      </c>
      <c r="F117" s="4" t="str">
        <f>E15</f>
        <v>Banskobystrický pivovar, a.s. Banská Bystrica</v>
      </c>
      <c r="I117" s="14" t="s">
        <v>23</v>
      </c>
      <c r="J117" s="3" t="str">
        <f>E21</f>
        <v xml:space="preserve"> </v>
      </c>
      <c r="L117" s="17"/>
    </row>
    <row r="118" spans="2:65" s="16" customFormat="1" ht="15.15" customHeight="1">
      <c r="B118" s="17"/>
      <c r="C118" s="14" t="s">
        <v>22</v>
      </c>
      <c r="F118" s="4" t="str">
        <f>IF(E18="","",E18)</f>
        <v/>
      </c>
      <c r="I118" s="14" t="s">
        <v>26</v>
      </c>
      <c r="J118" s="3" t="str">
        <f>E24</f>
        <v xml:space="preserve"> </v>
      </c>
      <c r="L118" s="17"/>
    </row>
    <row r="119" spans="2:65" s="16" customFormat="1" ht="10.35" customHeight="1">
      <c r="B119" s="17"/>
      <c r="L119" s="17"/>
    </row>
    <row r="120" spans="2:65" s="109" customFormat="1" ht="29.25" customHeight="1">
      <c r="B120" s="110"/>
      <c r="C120" s="111" t="s">
        <v>115</v>
      </c>
      <c r="D120" s="112" t="s">
        <v>53</v>
      </c>
      <c r="E120" s="112" t="s">
        <v>49</v>
      </c>
      <c r="F120" s="112" t="s">
        <v>50</v>
      </c>
      <c r="G120" s="112" t="s">
        <v>116</v>
      </c>
      <c r="H120" s="112" t="s">
        <v>117</v>
      </c>
      <c r="I120" s="112" t="s">
        <v>118</v>
      </c>
      <c r="J120" s="113" t="s">
        <v>106</v>
      </c>
      <c r="K120" s="114" t="s">
        <v>119</v>
      </c>
      <c r="L120" s="110"/>
      <c r="M120" s="47"/>
      <c r="N120" s="48" t="s">
        <v>32</v>
      </c>
      <c r="O120" s="48" t="s">
        <v>120</v>
      </c>
      <c r="P120" s="48" t="s">
        <v>121</v>
      </c>
      <c r="Q120" s="48" t="s">
        <v>122</v>
      </c>
      <c r="R120" s="48" t="s">
        <v>123</v>
      </c>
      <c r="S120" s="48" t="s">
        <v>124</v>
      </c>
      <c r="T120" s="49" t="s">
        <v>125</v>
      </c>
    </row>
    <row r="121" spans="2:65" s="16" customFormat="1" ht="22.95" customHeight="1">
      <c r="B121" s="17"/>
      <c r="C121" s="53" t="s">
        <v>107</v>
      </c>
      <c r="J121" s="115">
        <f>BK121</f>
        <v>0</v>
      </c>
      <c r="L121" s="17"/>
      <c r="M121" s="50"/>
      <c r="N121" s="42"/>
      <c r="O121" s="42"/>
      <c r="P121" s="116">
        <f>P122</f>
        <v>0</v>
      </c>
      <c r="Q121" s="42"/>
      <c r="R121" s="116">
        <f>R122</f>
        <v>5.3356000000000003</v>
      </c>
      <c r="S121" s="42"/>
      <c r="T121" s="117">
        <f>T122</f>
        <v>1.1200000000000001</v>
      </c>
      <c r="AT121" s="6" t="s">
        <v>67</v>
      </c>
      <c r="AU121" s="6" t="s">
        <v>108</v>
      </c>
      <c r="BK121" s="118">
        <f>BK122</f>
        <v>0</v>
      </c>
    </row>
    <row r="122" spans="2:65" s="119" customFormat="1" ht="25.95" customHeight="1">
      <c r="B122" s="120"/>
      <c r="D122" s="121" t="s">
        <v>67</v>
      </c>
      <c r="E122" s="122" t="s">
        <v>219</v>
      </c>
      <c r="F122" s="122" t="s">
        <v>641</v>
      </c>
      <c r="J122" s="123">
        <f>BK122</f>
        <v>0</v>
      </c>
      <c r="L122" s="120"/>
      <c r="M122" s="124"/>
      <c r="P122" s="125">
        <f>P123+P387+P407+P415</f>
        <v>0</v>
      </c>
      <c r="R122" s="125">
        <f>R123+R387+R407+R415</f>
        <v>5.3356000000000003</v>
      </c>
      <c r="T122" s="126">
        <f>T123+T387+T407+T415</f>
        <v>1.1200000000000001</v>
      </c>
      <c r="AR122" s="121" t="s">
        <v>76</v>
      </c>
      <c r="AT122" s="127" t="s">
        <v>67</v>
      </c>
      <c r="AU122" s="127" t="s">
        <v>68</v>
      </c>
      <c r="AY122" s="121" t="s">
        <v>128</v>
      </c>
      <c r="BK122" s="128">
        <f>BK123+BK387+BK407+BK415</f>
        <v>0</v>
      </c>
    </row>
    <row r="123" spans="2:65" s="119" customFormat="1" ht="22.95" customHeight="1">
      <c r="B123" s="120"/>
      <c r="D123" s="121" t="s">
        <v>67</v>
      </c>
      <c r="E123" s="129" t="s">
        <v>986</v>
      </c>
      <c r="F123" s="129" t="s">
        <v>987</v>
      </c>
      <c r="J123" s="130">
        <f>BK123</f>
        <v>0</v>
      </c>
      <c r="L123" s="120"/>
      <c r="M123" s="124"/>
      <c r="P123" s="125">
        <f>SUM(P124:P386)</f>
        <v>0</v>
      </c>
      <c r="R123" s="125">
        <f>SUM(R124:R386)</f>
        <v>5.3356000000000003</v>
      </c>
      <c r="T123" s="126">
        <f>SUM(T124:T386)</f>
        <v>1.1200000000000001</v>
      </c>
      <c r="AR123" s="121" t="s">
        <v>76</v>
      </c>
      <c r="AT123" s="127" t="s">
        <v>67</v>
      </c>
      <c r="AU123" s="127" t="s">
        <v>76</v>
      </c>
      <c r="AY123" s="121" t="s">
        <v>128</v>
      </c>
      <c r="BK123" s="128">
        <f>SUM(BK124:BK386)</f>
        <v>0</v>
      </c>
    </row>
    <row r="124" spans="2:65" s="16" customFormat="1" ht="24.15" customHeight="1">
      <c r="B124" s="131"/>
      <c r="C124" s="132" t="s">
        <v>76</v>
      </c>
      <c r="D124" s="132" t="s">
        <v>130</v>
      </c>
      <c r="E124" s="133" t="s">
        <v>988</v>
      </c>
      <c r="F124" s="134" t="s">
        <v>989</v>
      </c>
      <c r="G124" s="135" t="s">
        <v>153</v>
      </c>
      <c r="H124" s="136">
        <v>200</v>
      </c>
      <c r="I124" s="137"/>
      <c r="J124" s="137">
        <f t="shared" ref="J124:J187" si="0">ROUND(I124*H124,2)</f>
        <v>0</v>
      </c>
      <c r="K124" s="138"/>
      <c r="L124" s="17"/>
      <c r="M124" s="139"/>
      <c r="N124" s="140" t="s">
        <v>34</v>
      </c>
      <c r="O124" s="141">
        <v>0</v>
      </c>
      <c r="P124" s="141">
        <f t="shared" ref="P124:P187" si="1">O124*H124</f>
        <v>0</v>
      </c>
      <c r="Q124" s="141">
        <v>0</v>
      </c>
      <c r="R124" s="141">
        <f t="shared" ref="R124:R187" si="2">Q124*H124</f>
        <v>0</v>
      </c>
      <c r="S124" s="141">
        <v>0</v>
      </c>
      <c r="T124" s="142">
        <f t="shared" ref="T124:T187" si="3">S124*H124</f>
        <v>0</v>
      </c>
      <c r="AR124" s="143" t="s">
        <v>81</v>
      </c>
      <c r="AT124" s="143" t="s">
        <v>130</v>
      </c>
      <c r="AU124" s="143" t="s">
        <v>96</v>
      </c>
      <c r="AY124" s="6" t="s">
        <v>128</v>
      </c>
      <c r="BE124" s="144">
        <f t="shared" ref="BE124:BE187" si="4">IF(N124="základná",J124,0)</f>
        <v>0</v>
      </c>
      <c r="BF124" s="144">
        <f t="shared" ref="BF124:BF187" si="5">IF(N124="znížená",J124,0)</f>
        <v>0</v>
      </c>
      <c r="BG124" s="144">
        <f t="shared" ref="BG124:BG187" si="6">IF(N124="zákl. prenesená",J124,0)</f>
        <v>0</v>
      </c>
      <c r="BH124" s="144">
        <f t="shared" ref="BH124:BH187" si="7">IF(N124="zníž. prenesená",J124,0)</f>
        <v>0</v>
      </c>
      <c r="BI124" s="144">
        <f t="shared" ref="BI124:BI187" si="8">IF(N124="nulová",J124,0)</f>
        <v>0</v>
      </c>
      <c r="BJ124" s="6" t="s">
        <v>96</v>
      </c>
      <c r="BK124" s="144">
        <f t="shared" ref="BK124:BK187" si="9">ROUND(I124*H124,2)</f>
        <v>0</v>
      </c>
      <c r="BL124" s="6" t="s">
        <v>81</v>
      </c>
      <c r="BM124" s="143" t="s">
        <v>96</v>
      </c>
    </row>
    <row r="125" spans="2:65" s="16" customFormat="1" ht="24.15" customHeight="1">
      <c r="B125" s="131"/>
      <c r="C125" s="149" t="s">
        <v>96</v>
      </c>
      <c r="D125" s="149" t="s">
        <v>257</v>
      </c>
      <c r="E125" s="150" t="s">
        <v>990</v>
      </c>
      <c r="F125" s="151" t="s">
        <v>991</v>
      </c>
      <c r="G125" s="152" t="s">
        <v>153</v>
      </c>
      <c r="H125" s="153">
        <v>200</v>
      </c>
      <c r="I125" s="154"/>
      <c r="J125" s="154">
        <f t="shared" si="0"/>
        <v>0</v>
      </c>
      <c r="K125" s="155"/>
      <c r="L125" s="156"/>
      <c r="M125" s="157"/>
      <c r="N125" s="158" t="s">
        <v>34</v>
      </c>
      <c r="O125" s="141">
        <v>0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141</v>
      </c>
      <c r="AT125" s="143" t="s">
        <v>257</v>
      </c>
      <c r="AU125" s="143" t="s">
        <v>96</v>
      </c>
      <c r="AY125" s="6" t="s">
        <v>128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6" t="s">
        <v>96</v>
      </c>
      <c r="BK125" s="144">
        <f t="shared" si="9"/>
        <v>0</v>
      </c>
      <c r="BL125" s="6" t="s">
        <v>81</v>
      </c>
      <c r="BM125" s="143" t="s">
        <v>81</v>
      </c>
    </row>
    <row r="126" spans="2:65" s="16" customFormat="1" ht="24.15" customHeight="1">
      <c r="B126" s="131"/>
      <c r="C126" s="132" t="s">
        <v>78</v>
      </c>
      <c r="D126" s="132" t="s">
        <v>130</v>
      </c>
      <c r="E126" s="133" t="s">
        <v>992</v>
      </c>
      <c r="F126" s="134" t="s">
        <v>993</v>
      </c>
      <c r="G126" s="135" t="s">
        <v>153</v>
      </c>
      <c r="H126" s="136">
        <v>300</v>
      </c>
      <c r="I126" s="137"/>
      <c r="J126" s="137">
        <f t="shared" si="0"/>
        <v>0</v>
      </c>
      <c r="K126" s="138"/>
      <c r="L126" s="17"/>
      <c r="M126" s="139"/>
      <c r="N126" s="140" t="s">
        <v>34</v>
      </c>
      <c r="O126" s="141">
        <v>0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81</v>
      </c>
      <c r="AT126" s="143" t="s">
        <v>130</v>
      </c>
      <c r="AU126" s="143" t="s">
        <v>96</v>
      </c>
      <c r="AY126" s="6" t="s">
        <v>128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6" t="s">
        <v>96</v>
      </c>
      <c r="BK126" s="144">
        <f t="shared" si="9"/>
        <v>0</v>
      </c>
      <c r="BL126" s="6" t="s">
        <v>81</v>
      </c>
      <c r="BM126" s="143" t="s">
        <v>87</v>
      </c>
    </row>
    <row r="127" spans="2:65" s="16" customFormat="1" ht="24.15" customHeight="1">
      <c r="B127" s="131"/>
      <c r="C127" s="149" t="s">
        <v>81</v>
      </c>
      <c r="D127" s="149" t="s">
        <v>257</v>
      </c>
      <c r="E127" s="150" t="s">
        <v>994</v>
      </c>
      <c r="F127" s="151" t="s">
        <v>995</v>
      </c>
      <c r="G127" s="152" t="s">
        <v>153</v>
      </c>
      <c r="H127" s="153">
        <v>300</v>
      </c>
      <c r="I127" s="154"/>
      <c r="J127" s="154">
        <f t="shared" si="0"/>
        <v>0</v>
      </c>
      <c r="K127" s="155"/>
      <c r="L127" s="156"/>
      <c r="M127" s="157"/>
      <c r="N127" s="158" t="s">
        <v>34</v>
      </c>
      <c r="O127" s="141">
        <v>0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141</v>
      </c>
      <c r="AT127" s="143" t="s">
        <v>257</v>
      </c>
      <c r="AU127" s="143" t="s">
        <v>96</v>
      </c>
      <c r="AY127" s="6" t="s">
        <v>128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6" t="s">
        <v>96</v>
      </c>
      <c r="BK127" s="144">
        <f t="shared" si="9"/>
        <v>0</v>
      </c>
      <c r="BL127" s="6" t="s">
        <v>81</v>
      </c>
      <c r="BM127" s="143" t="s">
        <v>141</v>
      </c>
    </row>
    <row r="128" spans="2:65" s="16" customFormat="1" ht="24.15" customHeight="1">
      <c r="B128" s="131"/>
      <c r="C128" s="132" t="s">
        <v>84</v>
      </c>
      <c r="D128" s="132" t="s">
        <v>130</v>
      </c>
      <c r="E128" s="133" t="s">
        <v>996</v>
      </c>
      <c r="F128" s="134" t="s">
        <v>997</v>
      </c>
      <c r="G128" s="135" t="s">
        <v>153</v>
      </c>
      <c r="H128" s="136">
        <v>40</v>
      </c>
      <c r="I128" s="137"/>
      <c r="J128" s="137">
        <f t="shared" si="0"/>
        <v>0</v>
      </c>
      <c r="K128" s="138"/>
      <c r="L128" s="17"/>
      <c r="M128" s="139"/>
      <c r="N128" s="140" t="s">
        <v>34</v>
      </c>
      <c r="O128" s="141">
        <v>0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81</v>
      </c>
      <c r="AT128" s="143" t="s">
        <v>130</v>
      </c>
      <c r="AU128" s="143" t="s">
        <v>96</v>
      </c>
      <c r="AY128" s="6" t="s">
        <v>128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6" t="s">
        <v>96</v>
      </c>
      <c r="BK128" s="144">
        <f t="shared" si="9"/>
        <v>0</v>
      </c>
      <c r="BL128" s="6" t="s">
        <v>81</v>
      </c>
      <c r="BM128" s="143" t="s">
        <v>144</v>
      </c>
    </row>
    <row r="129" spans="2:65" s="16" customFormat="1" ht="24.15" customHeight="1">
      <c r="B129" s="131"/>
      <c r="C129" s="149" t="s">
        <v>87</v>
      </c>
      <c r="D129" s="149" t="s">
        <v>257</v>
      </c>
      <c r="E129" s="150" t="s">
        <v>998</v>
      </c>
      <c r="F129" s="151" t="s">
        <v>999</v>
      </c>
      <c r="G129" s="152" t="s">
        <v>153</v>
      </c>
      <c r="H129" s="153">
        <v>40</v>
      </c>
      <c r="I129" s="154"/>
      <c r="J129" s="154">
        <f t="shared" si="0"/>
        <v>0</v>
      </c>
      <c r="K129" s="155"/>
      <c r="L129" s="156"/>
      <c r="M129" s="157"/>
      <c r="N129" s="158" t="s">
        <v>34</v>
      </c>
      <c r="O129" s="141">
        <v>0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141</v>
      </c>
      <c r="AT129" s="143" t="s">
        <v>257</v>
      </c>
      <c r="AU129" s="143" t="s">
        <v>96</v>
      </c>
      <c r="AY129" s="6" t="s">
        <v>128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6" t="s">
        <v>96</v>
      </c>
      <c r="BK129" s="144">
        <f t="shared" si="9"/>
        <v>0</v>
      </c>
      <c r="BL129" s="6" t="s">
        <v>81</v>
      </c>
      <c r="BM129" s="143" t="s">
        <v>149</v>
      </c>
    </row>
    <row r="130" spans="2:65" s="16" customFormat="1" ht="24.15" customHeight="1">
      <c r="B130" s="131"/>
      <c r="C130" s="132" t="s">
        <v>90</v>
      </c>
      <c r="D130" s="132" t="s">
        <v>130</v>
      </c>
      <c r="E130" s="133" t="s">
        <v>1000</v>
      </c>
      <c r="F130" s="134" t="s">
        <v>1001</v>
      </c>
      <c r="G130" s="135" t="s">
        <v>153</v>
      </c>
      <c r="H130" s="136">
        <v>102</v>
      </c>
      <c r="I130" s="137"/>
      <c r="J130" s="137">
        <f t="shared" si="0"/>
        <v>0</v>
      </c>
      <c r="K130" s="138"/>
      <c r="L130" s="17"/>
      <c r="M130" s="139"/>
      <c r="N130" s="140" t="s">
        <v>34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81</v>
      </c>
      <c r="AT130" s="143" t="s">
        <v>130</v>
      </c>
      <c r="AU130" s="143" t="s">
        <v>96</v>
      </c>
      <c r="AY130" s="6" t="s">
        <v>128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6" t="s">
        <v>96</v>
      </c>
      <c r="BK130" s="144">
        <f t="shared" si="9"/>
        <v>0</v>
      </c>
      <c r="BL130" s="6" t="s">
        <v>81</v>
      </c>
      <c r="BM130" s="143" t="s">
        <v>145</v>
      </c>
    </row>
    <row r="131" spans="2:65" s="16" customFormat="1" ht="24.15" customHeight="1">
      <c r="B131" s="131"/>
      <c r="C131" s="149" t="s">
        <v>141</v>
      </c>
      <c r="D131" s="149" t="s">
        <v>257</v>
      </c>
      <c r="E131" s="150" t="s">
        <v>1002</v>
      </c>
      <c r="F131" s="151" t="s">
        <v>1003</v>
      </c>
      <c r="G131" s="152" t="s">
        <v>153</v>
      </c>
      <c r="H131" s="153">
        <v>102</v>
      </c>
      <c r="I131" s="154"/>
      <c r="J131" s="154">
        <f t="shared" si="0"/>
        <v>0</v>
      </c>
      <c r="K131" s="155"/>
      <c r="L131" s="156"/>
      <c r="M131" s="157"/>
      <c r="N131" s="158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141</v>
      </c>
      <c r="AT131" s="143" t="s">
        <v>257</v>
      </c>
      <c r="AU131" s="143" t="s">
        <v>96</v>
      </c>
      <c r="AY131" s="6" t="s">
        <v>128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6" t="s">
        <v>96</v>
      </c>
      <c r="BK131" s="144">
        <f t="shared" si="9"/>
        <v>0</v>
      </c>
      <c r="BL131" s="6" t="s">
        <v>81</v>
      </c>
      <c r="BM131" s="143" t="s">
        <v>157</v>
      </c>
    </row>
    <row r="132" spans="2:65" s="16" customFormat="1" ht="24.15" customHeight="1">
      <c r="B132" s="131"/>
      <c r="C132" s="132" t="s">
        <v>93</v>
      </c>
      <c r="D132" s="132" t="s">
        <v>130</v>
      </c>
      <c r="E132" s="133" t="s">
        <v>1004</v>
      </c>
      <c r="F132" s="134" t="s">
        <v>1005</v>
      </c>
      <c r="G132" s="135" t="s">
        <v>153</v>
      </c>
      <c r="H132" s="136">
        <v>20</v>
      </c>
      <c r="I132" s="137"/>
      <c r="J132" s="137">
        <f t="shared" si="0"/>
        <v>0</v>
      </c>
      <c r="K132" s="138"/>
      <c r="L132" s="17"/>
      <c r="M132" s="139"/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81</v>
      </c>
      <c r="AT132" s="143" t="s">
        <v>130</v>
      </c>
      <c r="AU132" s="143" t="s">
        <v>96</v>
      </c>
      <c r="AY132" s="6" t="s">
        <v>128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6" t="s">
        <v>96</v>
      </c>
      <c r="BK132" s="144">
        <f t="shared" si="9"/>
        <v>0</v>
      </c>
      <c r="BL132" s="6" t="s">
        <v>81</v>
      </c>
      <c r="BM132" s="143" t="s">
        <v>160</v>
      </c>
    </row>
    <row r="133" spans="2:65" s="16" customFormat="1" ht="24.15" customHeight="1">
      <c r="B133" s="131"/>
      <c r="C133" s="149" t="s">
        <v>144</v>
      </c>
      <c r="D133" s="149" t="s">
        <v>257</v>
      </c>
      <c r="E133" s="150" t="s">
        <v>1006</v>
      </c>
      <c r="F133" s="151" t="s">
        <v>1007</v>
      </c>
      <c r="G133" s="152" t="s">
        <v>153</v>
      </c>
      <c r="H133" s="153">
        <v>20</v>
      </c>
      <c r="I133" s="154"/>
      <c r="J133" s="154">
        <f t="shared" si="0"/>
        <v>0</v>
      </c>
      <c r="K133" s="155"/>
      <c r="L133" s="156"/>
      <c r="M133" s="157"/>
      <c r="N133" s="158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141</v>
      </c>
      <c r="AT133" s="143" t="s">
        <v>257</v>
      </c>
      <c r="AU133" s="143" t="s">
        <v>96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6</v>
      </c>
    </row>
    <row r="134" spans="2:65" s="16" customFormat="1" ht="24.15" customHeight="1">
      <c r="B134" s="131"/>
      <c r="C134" s="132" t="s">
        <v>177</v>
      </c>
      <c r="D134" s="132" t="s">
        <v>130</v>
      </c>
      <c r="E134" s="133" t="s">
        <v>1008</v>
      </c>
      <c r="F134" s="134" t="s">
        <v>1009</v>
      </c>
      <c r="G134" s="135" t="s">
        <v>153</v>
      </c>
      <c r="H134" s="136">
        <v>174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166</v>
      </c>
    </row>
    <row r="135" spans="2:65" s="16" customFormat="1" ht="24.15" customHeight="1">
      <c r="B135" s="131"/>
      <c r="C135" s="149" t="s">
        <v>149</v>
      </c>
      <c r="D135" s="149" t="s">
        <v>257</v>
      </c>
      <c r="E135" s="150" t="s">
        <v>1010</v>
      </c>
      <c r="F135" s="151" t="s">
        <v>1011</v>
      </c>
      <c r="G135" s="152" t="s">
        <v>153</v>
      </c>
      <c r="H135" s="153">
        <v>174</v>
      </c>
      <c r="I135" s="154"/>
      <c r="J135" s="154">
        <f t="shared" si="0"/>
        <v>0</v>
      </c>
      <c r="K135" s="155"/>
      <c r="L135" s="156"/>
      <c r="M135" s="157"/>
      <c r="N135" s="158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141</v>
      </c>
      <c r="AT135" s="143" t="s">
        <v>257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169</v>
      </c>
    </row>
    <row r="136" spans="2:65" s="16" customFormat="1" ht="24.15" customHeight="1">
      <c r="B136" s="131"/>
      <c r="C136" s="132" t="s">
        <v>184</v>
      </c>
      <c r="D136" s="132" t="s">
        <v>130</v>
      </c>
      <c r="E136" s="133" t="s">
        <v>1012</v>
      </c>
      <c r="F136" s="134" t="s">
        <v>1013</v>
      </c>
      <c r="G136" s="135" t="s">
        <v>153</v>
      </c>
      <c r="H136" s="136">
        <v>174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173</v>
      </c>
    </row>
    <row r="137" spans="2:65" s="16" customFormat="1" ht="24.15" customHeight="1">
      <c r="B137" s="131"/>
      <c r="C137" s="149" t="s">
        <v>145</v>
      </c>
      <c r="D137" s="149" t="s">
        <v>257</v>
      </c>
      <c r="E137" s="150" t="s">
        <v>1014</v>
      </c>
      <c r="F137" s="151" t="s">
        <v>1015</v>
      </c>
      <c r="G137" s="152" t="s">
        <v>153</v>
      </c>
      <c r="H137" s="153">
        <v>174</v>
      </c>
      <c r="I137" s="154"/>
      <c r="J137" s="154">
        <f t="shared" si="0"/>
        <v>0</v>
      </c>
      <c r="K137" s="155"/>
      <c r="L137" s="156"/>
      <c r="M137" s="157"/>
      <c r="N137" s="158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141</v>
      </c>
      <c r="AT137" s="143" t="s">
        <v>257</v>
      </c>
      <c r="AU137" s="143" t="s">
        <v>96</v>
      </c>
      <c r="AY137" s="6" t="s">
        <v>128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6" t="s">
        <v>96</v>
      </c>
      <c r="BK137" s="144">
        <f t="shared" si="9"/>
        <v>0</v>
      </c>
      <c r="BL137" s="6" t="s">
        <v>81</v>
      </c>
      <c r="BM137" s="143" t="s">
        <v>176</v>
      </c>
    </row>
    <row r="138" spans="2:65" s="16" customFormat="1" ht="24.15" customHeight="1">
      <c r="B138" s="131"/>
      <c r="C138" s="132" t="s">
        <v>154</v>
      </c>
      <c r="D138" s="132" t="s">
        <v>130</v>
      </c>
      <c r="E138" s="133" t="s">
        <v>1016</v>
      </c>
      <c r="F138" s="134" t="s">
        <v>1017</v>
      </c>
      <c r="G138" s="135" t="s">
        <v>153</v>
      </c>
      <c r="H138" s="136">
        <v>240</v>
      </c>
      <c r="I138" s="137"/>
      <c r="J138" s="137">
        <f t="shared" si="0"/>
        <v>0</v>
      </c>
      <c r="K138" s="138"/>
      <c r="L138" s="17"/>
      <c r="M138" s="139"/>
      <c r="N138" s="140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6" t="s">
        <v>96</v>
      </c>
      <c r="BK138" s="144">
        <f t="shared" si="9"/>
        <v>0</v>
      </c>
      <c r="BL138" s="6" t="s">
        <v>81</v>
      </c>
      <c r="BM138" s="143" t="s">
        <v>180</v>
      </c>
    </row>
    <row r="139" spans="2:65" s="16" customFormat="1" ht="24.15" customHeight="1">
      <c r="B139" s="131"/>
      <c r="C139" s="132" t="s">
        <v>157</v>
      </c>
      <c r="D139" s="132" t="s">
        <v>130</v>
      </c>
      <c r="E139" s="133" t="s">
        <v>1018</v>
      </c>
      <c r="F139" s="134" t="s">
        <v>1019</v>
      </c>
      <c r="G139" s="135" t="s">
        <v>153</v>
      </c>
      <c r="H139" s="136">
        <v>123</v>
      </c>
      <c r="I139" s="137"/>
      <c r="J139" s="137">
        <f t="shared" si="0"/>
        <v>0</v>
      </c>
      <c r="K139" s="138"/>
      <c r="L139" s="17"/>
      <c r="M139" s="139"/>
      <c r="N139" s="140" t="s">
        <v>34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81</v>
      </c>
      <c r="AT139" s="143" t="s">
        <v>130</v>
      </c>
      <c r="AU139" s="143" t="s">
        <v>96</v>
      </c>
      <c r="AY139" s="6" t="s">
        <v>128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6" t="s">
        <v>96</v>
      </c>
      <c r="BK139" s="144">
        <f t="shared" si="9"/>
        <v>0</v>
      </c>
      <c r="BL139" s="6" t="s">
        <v>81</v>
      </c>
      <c r="BM139" s="143" t="s">
        <v>183</v>
      </c>
    </row>
    <row r="140" spans="2:65" s="16" customFormat="1" ht="33" customHeight="1">
      <c r="B140" s="131"/>
      <c r="C140" s="149" t="s">
        <v>163</v>
      </c>
      <c r="D140" s="149" t="s">
        <v>257</v>
      </c>
      <c r="E140" s="150" t="s">
        <v>1020</v>
      </c>
      <c r="F140" s="151" t="s">
        <v>1021</v>
      </c>
      <c r="G140" s="152" t="s">
        <v>153</v>
      </c>
      <c r="H140" s="153">
        <v>123</v>
      </c>
      <c r="I140" s="154"/>
      <c r="J140" s="154">
        <f t="shared" si="0"/>
        <v>0</v>
      </c>
      <c r="K140" s="155"/>
      <c r="L140" s="156"/>
      <c r="M140" s="157"/>
      <c r="N140" s="158" t="s">
        <v>34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141</v>
      </c>
      <c r="AT140" s="143" t="s">
        <v>257</v>
      </c>
      <c r="AU140" s="143" t="s">
        <v>96</v>
      </c>
      <c r="AY140" s="6" t="s">
        <v>128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6" t="s">
        <v>96</v>
      </c>
      <c r="BK140" s="144">
        <f t="shared" si="9"/>
        <v>0</v>
      </c>
      <c r="BL140" s="6" t="s">
        <v>81</v>
      </c>
      <c r="BM140" s="143" t="s">
        <v>187</v>
      </c>
    </row>
    <row r="141" spans="2:65" s="16" customFormat="1" ht="24.15" customHeight="1">
      <c r="B141" s="131"/>
      <c r="C141" s="132" t="s">
        <v>160</v>
      </c>
      <c r="D141" s="132" t="s">
        <v>130</v>
      </c>
      <c r="E141" s="133" t="s">
        <v>1022</v>
      </c>
      <c r="F141" s="134" t="s">
        <v>1023</v>
      </c>
      <c r="G141" s="135" t="s">
        <v>267</v>
      </c>
      <c r="H141" s="136">
        <v>176</v>
      </c>
      <c r="I141" s="137"/>
      <c r="J141" s="137">
        <f t="shared" si="0"/>
        <v>0</v>
      </c>
      <c r="K141" s="138"/>
      <c r="L141" s="17"/>
      <c r="M141" s="139"/>
      <c r="N141" s="140" t="s">
        <v>34</v>
      </c>
      <c r="O141" s="141">
        <v>0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81</v>
      </c>
      <c r="AT141" s="143" t="s">
        <v>130</v>
      </c>
      <c r="AU141" s="143" t="s">
        <v>96</v>
      </c>
      <c r="AY141" s="6" t="s">
        <v>128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6" t="s">
        <v>96</v>
      </c>
      <c r="BK141" s="144">
        <f t="shared" si="9"/>
        <v>0</v>
      </c>
      <c r="BL141" s="6" t="s">
        <v>81</v>
      </c>
      <c r="BM141" s="143" t="s">
        <v>194</v>
      </c>
    </row>
    <row r="142" spans="2:65" s="16" customFormat="1" ht="24.15" customHeight="1">
      <c r="B142" s="131"/>
      <c r="C142" s="149" t="s">
        <v>150</v>
      </c>
      <c r="D142" s="149" t="s">
        <v>257</v>
      </c>
      <c r="E142" s="150" t="s">
        <v>1024</v>
      </c>
      <c r="F142" s="151" t="s">
        <v>1025</v>
      </c>
      <c r="G142" s="152" t="s">
        <v>267</v>
      </c>
      <c r="H142" s="153">
        <v>176</v>
      </c>
      <c r="I142" s="154"/>
      <c r="J142" s="154">
        <f t="shared" si="0"/>
        <v>0</v>
      </c>
      <c r="K142" s="155"/>
      <c r="L142" s="156"/>
      <c r="M142" s="157"/>
      <c r="N142" s="158" t="s">
        <v>34</v>
      </c>
      <c r="O142" s="141">
        <v>0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141</v>
      </c>
      <c r="AT142" s="143" t="s">
        <v>257</v>
      </c>
      <c r="AU142" s="143" t="s">
        <v>96</v>
      </c>
      <c r="AY142" s="6" t="s">
        <v>128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6" t="s">
        <v>96</v>
      </c>
      <c r="BK142" s="144">
        <f t="shared" si="9"/>
        <v>0</v>
      </c>
      <c r="BL142" s="6" t="s">
        <v>81</v>
      </c>
      <c r="BM142" s="143" t="s">
        <v>197</v>
      </c>
    </row>
    <row r="143" spans="2:65" s="16" customFormat="1" ht="24.15" customHeight="1">
      <c r="B143" s="131"/>
      <c r="C143" s="132" t="s">
        <v>6</v>
      </c>
      <c r="D143" s="132" t="s">
        <v>130</v>
      </c>
      <c r="E143" s="133" t="s">
        <v>1026</v>
      </c>
      <c r="F143" s="134" t="s">
        <v>1027</v>
      </c>
      <c r="G143" s="135" t="s">
        <v>267</v>
      </c>
      <c r="H143" s="136">
        <v>9</v>
      </c>
      <c r="I143" s="137"/>
      <c r="J143" s="137">
        <f t="shared" si="0"/>
        <v>0</v>
      </c>
      <c r="K143" s="138"/>
      <c r="L143" s="17"/>
      <c r="M143" s="139"/>
      <c r="N143" s="140" t="s">
        <v>34</v>
      </c>
      <c r="O143" s="141">
        <v>0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81</v>
      </c>
      <c r="AT143" s="143" t="s">
        <v>130</v>
      </c>
      <c r="AU143" s="143" t="s">
        <v>96</v>
      </c>
      <c r="AY143" s="6" t="s">
        <v>128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6" t="s">
        <v>96</v>
      </c>
      <c r="BK143" s="144">
        <f t="shared" si="9"/>
        <v>0</v>
      </c>
      <c r="BL143" s="6" t="s">
        <v>81</v>
      </c>
      <c r="BM143" s="143" t="s">
        <v>202</v>
      </c>
    </row>
    <row r="144" spans="2:65" s="16" customFormat="1" ht="33" customHeight="1">
      <c r="B144" s="131"/>
      <c r="C144" s="149" t="s">
        <v>916</v>
      </c>
      <c r="D144" s="149" t="s">
        <v>257</v>
      </c>
      <c r="E144" s="150" t="s">
        <v>1028</v>
      </c>
      <c r="F144" s="151" t="s">
        <v>1029</v>
      </c>
      <c r="G144" s="152" t="s">
        <v>267</v>
      </c>
      <c r="H144" s="153">
        <v>9</v>
      </c>
      <c r="I144" s="154"/>
      <c r="J144" s="154">
        <f t="shared" si="0"/>
        <v>0</v>
      </c>
      <c r="K144" s="155"/>
      <c r="L144" s="156"/>
      <c r="M144" s="157"/>
      <c r="N144" s="158" t="s">
        <v>34</v>
      </c>
      <c r="O144" s="141">
        <v>0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141</v>
      </c>
      <c r="AT144" s="143" t="s">
        <v>257</v>
      </c>
      <c r="AU144" s="143" t="s">
        <v>96</v>
      </c>
      <c r="AY144" s="6" t="s">
        <v>128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6" t="s">
        <v>96</v>
      </c>
      <c r="BK144" s="144">
        <f t="shared" si="9"/>
        <v>0</v>
      </c>
      <c r="BL144" s="6" t="s">
        <v>81</v>
      </c>
      <c r="BM144" s="143" t="s">
        <v>268</v>
      </c>
    </row>
    <row r="145" spans="2:65" s="16" customFormat="1" ht="33" customHeight="1">
      <c r="B145" s="131"/>
      <c r="C145" s="132" t="s">
        <v>166</v>
      </c>
      <c r="D145" s="132" t="s">
        <v>130</v>
      </c>
      <c r="E145" s="133" t="s">
        <v>1030</v>
      </c>
      <c r="F145" s="134" t="s">
        <v>1031</v>
      </c>
      <c r="G145" s="135" t="s">
        <v>267</v>
      </c>
      <c r="H145" s="136">
        <v>52</v>
      </c>
      <c r="I145" s="137"/>
      <c r="J145" s="137">
        <f t="shared" si="0"/>
        <v>0</v>
      </c>
      <c r="K145" s="138"/>
      <c r="L145" s="17"/>
      <c r="M145" s="139"/>
      <c r="N145" s="140" t="s">
        <v>34</v>
      </c>
      <c r="O145" s="141">
        <v>0</v>
      </c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81</v>
      </c>
      <c r="AT145" s="143" t="s">
        <v>130</v>
      </c>
      <c r="AU145" s="143" t="s">
        <v>96</v>
      </c>
      <c r="AY145" s="6" t="s">
        <v>128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6" t="s">
        <v>96</v>
      </c>
      <c r="BK145" s="144">
        <f t="shared" si="9"/>
        <v>0</v>
      </c>
      <c r="BL145" s="6" t="s">
        <v>81</v>
      </c>
      <c r="BM145" s="143" t="s">
        <v>271</v>
      </c>
    </row>
    <row r="146" spans="2:65" s="16" customFormat="1" ht="37.950000000000003" customHeight="1">
      <c r="B146" s="131"/>
      <c r="C146" s="149" t="s">
        <v>921</v>
      </c>
      <c r="D146" s="149" t="s">
        <v>257</v>
      </c>
      <c r="E146" s="150" t="s">
        <v>1032</v>
      </c>
      <c r="F146" s="151" t="s">
        <v>1033</v>
      </c>
      <c r="G146" s="152" t="s">
        <v>267</v>
      </c>
      <c r="H146" s="153">
        <v>52</v>
      </c>
      <c r="I146" s="154"/>
      <c r="J146" s="154">
        <f t="shared" si="0"/>
        <v>0</v>
      </c>
      <c r="K146" s="155"/>
      <c r="L146" s="156"/>
      <c r="M146" s="157"/>
      <c r="N146" s="158" t="s">
        <v>34</v>
      </c>
      <c r="O146" s="141">
        <v>0</v>
      </c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141</v>
      </c>
      <c r="AT146" s="143" t="s">
        <v>257</v>
      </c>
      <c r="AU146" s="143" t="s">
        <v>96</v>
      </c>
      <c r="AY146" s="6" t="s">
        <v>128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6" t="s">
        <v>96</v>
      </c>
      <c r="BK146" s="144">
        <f t="shared" si="9"/>
        <v>0</v>
      </c>
      <c r="BL146" s="6" t="s">
        <v>81</v>
      </c>
      <c r="BM146" s="143" t="s">
        <v>274</v>
      </c>
    </row>
    <row r="147" spans="2:65" s="16" customFormat="1" ht="24.15" customHeight="1">
      <c r="B147" s="131"/>
      <c r="C147" s="132" t="s">
        <v>169</v>
      </c>
      <c r="D147" s="132" t="s">
        <v>130</v>
      </c>
      <c r="E147" s="133" t="s">
        <v>1034</v>
      </c>
      <c r="F147" s="134" t="s">
        <v>1035</v>
      </c>
      <c r="G147" s="135" t="s">
        <v>267</v>
      </c>
      <c r="H147" s="136">
        <v>20</v>
      </c>
      <c r="I147" s="137"/>
      <c r="J147" s="137">
        <f t="shared" si="0"/>
        <v>0</v>
      </c>
      <c r="K147" s="138"/>
      <c r="L147" s="17"/>
      <c r="M147" s="139"/>
      <c r="N147" s="140" t="s">
        <v>34</v>
      </c>
      <c r="O147" s="141">
        <v>0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81</v>
      </c>
      <c r="AT147" s="143" t="s">
        <v>130</v>
      </c>
      <c r="AU147" s="143" t="s">
        <v>96</v>
      </c>
      <c r="AY147" s="6" t="s">
        <v>128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6" t="s">
        <v>96</v>
      </c>
      <c r="BK147" s="144">
        <f t="shared" si="9"/>
        <v>0</v>
      </c>
      <c r="BL147" s="6" t="s">
        <v>81</v>
      </c>
      <c r="BM147" s="143" t="s">
        <v>278</v>
      </c>
    </row>
    <row r="148" spans="2:65" s="16" customFormat="1" ht="37.950000000000003" customHeight="1">
      <c r="B148" s="131"/>
      <c r="C148" s="149" t="s">
        <v>926</v>
      </c>
      <c r="D148" s="149" t="s">
        <v>257</v>
      </c>
      <c r="E148" s="150" t="s">
        <v>1036</v>
      </c>
      <c r="F148" s="151" t="s">
        <v>1037</v>
      </c>
      <c r="G148" s="152" t="s">
        <v>267</v>
      </c>
      <c r="H148" s="153">
        <v>20</v>
      </c>
      <c r="I148" s="154"/>
      <c r="J148" s="154">
        <f t="shared" si="0"/>
        <v>0</v>
      </c>
      <c r="K148" s="155"/>
      <c r="L148" s="156"/>
      <c r="M148" s="157"/>
      <c r="N148" s="158" t="s">
        <v>34</v>
      </c>
      <c r="O148" s="141">
        <v>0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141</v>
      </c>
      <c r="AT148" s="143" t="s">
        <v>257</v>
      </c>
      <c r="AU148" s="143" t="s">
        <v>96</v>
      </c>
      <c r="AY148" s="6" t="s">
        <v>128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6" t="s">
        <v>96</v>
      </c>
      <c r="BK148" s="144">
        <f t="shared" si="9"/>
        <v>0</v>
      </c>
      <c r="BL148" s="6" t="s">
        <v>81</v>
      </c>
      <c r="BM148" s="143" t="s">
        <v>282</v>
      </c>
    </row>
    <row r="149" spans="2:65" s="16" customFormat="1" ht="33" customHeight="1">
      <c r="B149" s="131"/>
      <c r="C149" s="132" t="s">
        <v>173</v>
      </c>
      <c r="D149" s="132" t="s">
        <v>130</v>
      </c>
      <c r="E149" s="133" t="s">
        <v>1038</v>
      </c>
      <c r="F149" s="134" t="s">
        <v>1039</v>
      </c>
      <c r="G149" s="135" t="s">
        <v>153</v>
      </c>
      <c r="H149" s="136">
        <v>58</v>
      </c>
      <c r="I149" s="137"/>
      <c r="J149" s="137">
        <f t="shared" si="0"/>
        <v>0</v>
      </c>
      <c r="K149" s="138"/>
      <c r="L149" s="17"/>
      <c r="M149" s="139"/>
      <c r="N149" s="140" t="s">
        <v>34</v>
      </c>
      <c r="O149" s="141">
        <v>0</v>
      </c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81</v>
      </c>
      <c r="AT149" s="143" t="s">
        <v>130</v>
      </c>
      <c r="AU149" s="143" t="s">
        <v>96</v>
      </c>
      <c r="AY149" s="6" t="s">
        <v>128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6" t="s">
        <v>96</v>
      </c>
      <c r="BK149" s="144">
        <f t="shared" si="9"/>
        <v>0</v>
      </c>
      <c r="BL149" s="6" t="s">
        <v>81</v>
      </c>
      <c r="BM149" s="143" t="s">
        <v>285</v>
      </c>
    </row>
    <row r="150" spans="2:65" s="16" customFormat="1" ht="37.950000000000003" customHeight="1">
      <c r="B150" s="131"/>
      <c r="C150" s="149" t="s">
        <v>931</v>
      </c>
      <c r="D150" s="149" t="s">
        <v>257</v>
      </c>
      <c r="E150" s="150" t="s">
        <v>1040</v>
      </c>
      <c r="F150" s="151" t="s">
        <v>1041</v>
      </c>
      <c r="G150" s="152" t="s">
        <v>153</v>
      </c>
      <c r="H150" s="153">
        <v>58</v>
      </c>
      <c r="I150" s="154"/>
      <c r="J150" s="154">
        <f t="shared" si="0"/>
        <v>0</v>
      </c>
      <c r="K150" s="155"/>
      <c r="L150" s="156"/>
      <c r="M150" s="157"/>
      <c r="N150" s="158" t="s">
        <v>34</v>
      </c>
      <c r="O150" s="141">
        <v>0</v>
      </c>
      <c r="P150" s="141">
        <f t="shared" si="1"/>
        <v>0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AR150" s="143" t="s">
        <v>141</v>
      </c>
      <c r="AT150" s="143" t="s">
        <v>257</v>
      </c>
      <c r="AU150" s="143" t="s">
        <v>96</v>
      </c>
      <c r="AY150" s="6" t="s">
        <v>128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6" t="s">
        <v>96</v>
      </c>
      <c r="BK150" s="144">
        <f t="shared" si="9"/>
        <v>0</v>
      </c>
      <c r="BL150" s="6" t="s">
        <v>81</v>
      </c>
      <c r="BM150" s="143" t="s">
        <v>288</v>
      </c>
    </row>
    <row r="151" spans="2:65" s="16" customFormat="1" ht="33" customHeight="1">
      <c r="B151" s="131"/>
      <c r="C151" s="132" t="s">
        <v>176</v>
      </c>
      <c r="D151" s="132" t="s">
        <v>130</v>
      </c>
      <c r="E151" s="133" t="s">
        <v>1042</v>
      </c>
      <c r="F151" s="134" t="s">
        <v>1043</v>
      </c>
      <c r="G151" s="135" t="s">
        <v>153</v>
      </c>
      <c r="H151" s="136">
        <v>15</v>
      </c>
      <c r="I151" s="137"/>
      <c r="J151" s="137">
        <f t="shared" si="0"/>
        <v>0</v>
      </c>
      <c r="K151" s="138"/>
      <c r="L151" s="17"/>
      <c r="M151" s="139"/>
      <c r="N151" s="140" t="s">
        <v>34</v>
      </c>
      <c r="O151" s="141">
        <v>0</v>
      </c>
      <c r="P151" s="141">
        <f t="shared" si="1"/>
        <v>0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AR151" s="143" t="s">
        <v>81</v>
      </c>
      <c r="AT151" s="143" t="s">
        <v>130</v>
      </c>
      <c r="AU151" s="143" t="s">
        <v>96</v>
      </c>
      <c r="AY151" s="6" t="s">
        <v>128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6" t="s">
        <v>96</v>
      </c>
      <c r="BK151" s="144">
        <f t="shared" si="9"/>
        <v>0</v>
      </c>
      <c r="BL151" s="6" t="s">
        <v>81</v>
      </c>
      <c r="BM151" s="143" t="s">
        <v>291</v>
      </c>
    </row>
    <row r="152" spans="2:65" s="16" customFormat="1" ht="37.950000000000003" customHeight="1">
      <c r="B152" s="131"/>
      <c r="C152" s="149" t="s">
        <v>936</v>
      </c>
      <c r="D152" s="149" t="s">
        <v>257</v>
      </c>
      <c r="E152" s="150" t="s">
        <v>1044</v>
      </c>
      <c r="F152" s="151" t="s">
        <v>1045</v>
      </c>
      <c r="G152" s="152" t="s">
        <v>153</v>
      </c>
      <c r="H152" s="153">
        <v>15</v>
      </c>
      <c r="I152" s="154"/>
      <c r="J152" s="154">
        <f t="shared" si="0"/>
        <v>0</v>
      </c>
      <c r="K152" s="155"/>
      <c r="L152" s="156"/>
      <c r="M152" s="157"/>
      <c r="N152" s="158" t="s">
        <v>34</v>
      </c>
      <c r="O152" s="141">
        <v>0</v>
      </c>
      <c r="P152" s="141">
        <f t="shared" si="1"/>
        <v>0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AR152" s="143" t="s">
        <v>141</v>
      </c>
      <c r="AT152" s="143" t="s">
        <v>257</v>
      </c>
      <c r="AU152" s="143" t="s">
        <v>96</v>
      </c>
      <c r="AY152" s="6" t="s">
        <v>128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6" t="s">
        <v>96</v>
      </c>
      <c r="BK152" s="144">
        <f t="shared" si="9"/>
        <v>0</v>
      </c>
      <c r="BL152" s="6" t="s">
        <v>81</v>
      </c>
      <c r="BM152" s="143" t="s">
        <v>294</v>
      </c>
    </row>
    <row r="153" spans="2:65" s="16" customFormat="1" ht="33" customHeight="1">
      <c r="B153" s="131"/>
      <c r="C153" s="132" t="s">
        <v>180</v>
      </c>
      <c r="D153" s="132" t="s">
        <v>130</v>
      </c>
      <c r="E153" s="133" t="s">
        <v>1046</v>
      </c>
      <c r="F153" s="134" t="s">
        <v>1047</v>
      </c>
      <c r="G153" s="135" t="s">
        <v>153</v>
      </c>
      <c r="H153" s="136">
        <v>42</v>
      </c>
      <c r="I153" s="137"/>
      <c r="J153" s="137">
        <f t="shared" si="0"/>
        <v>0</v>
      </c>
      <c r="K153" s="138"/>
      <c r="L153" s="17"/>
      <c r="M153" s="139"/>
      <c r="N153" s="140" t="s">
        <v>34</v>
      </c>
      <c r="O153" s="141">
        <v>0</v>
      </c>
      <c r="P153" s="141">
        <f t="shared" si="1"/>
        <v>0</v>
      </c>
      <c r="Q153" s="141">
        <v>0</v>
      </c>
      <c r="R153" s="141">
        <f t="shared" si="2"/>
        <v>0</v>
      </c>
      <c r="S153" s="141">
        <v>0</v>
      </c>
      <c r="T153" s="142">
        <f t="shared" si="3"/>
        <v>0</v>
      </c>
      <c r="AR153" s="143" t="s">
        <v>81</v>
      </c>
      <c r="AT153" s="143" t="s">
        <v>130</v>
      </c>
      <c r="AU153" s="143" t="s">
        <v>96</v>
      </c>
      <c r="AY153" s="6" t="s">
        <v>128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6" t="s">
        <v>96</v>
      </c>
      <c r="BK153" s="144">
        <f t="shared" si="9"/>
        <v>0</v>
      </c>
      <c r="BL153" s="6" t="s">
        <v>81</v>
      </c>
      <c r="BM153" s="143" t="s">
        <v>297</v>
      </c>
    </row>
    <row r="154" spans="2:65" s="16" customFormat="1" ht="37.950000000000003" customHeight="1">
      <c r="B154" s="131"/>
      <c r="C154" s="149" t="s">
        <v>941</v>
      </c>
      <c r="D154" s="149" t="s">
        <v>257</v>
      </c>
      <c r="E154" s="150" t="s">
        <v>1048</v>
      </c>
      <c r="F154" s="151" t="s">
        <v>1049</v>
      </c>
      <c r="G154" s="152" t="s">
        <v>153</v>
      </c>
      <c r="H154" s="153">
        <v>42</v>
      </c>
      <c r="I154" s="154"/>
      <c r="J154" s="154">
        <f t="shared" si="0"/>
        <v>0</v>
      </c>
      <c r="K154" s="155"/>
      <c r="L154" s="156"/>
      <c r="M154" s="157"/>
      <c r="N154" s="158" t="s">
        <v>34</v>
      </c>
      <c r="O154" s="141">
        <v>0</v>
      </c>
      <c r="P154" s="141">
        <f t="shared" si="1"/>
        <v>0</v>
      </c>
      <c r="Q154" s="141">
        <v>0</v>
      </c>
      <c r="R154" s="141">
        <f t="shared" si="2"/>
        <v>0</v>
      </c>
      <c r="S154" s="141">
        <v>0</v>
      </c>
      <c r="T154" s="142">
        <f t="shared" si="3"/>
        <v>0</v>
      </c>
      <c r="AR154" s="143" t="s">
        <v>141</v>
      </c>
      <c r="AT154" s="143" t="s">
        <v>257</v>
      </c>
      <c r="AU154" s="143" t="s">
        <v>96</v>
      </c>
      <c r="AY154" s="6" t="s">
        <v>128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6" t="s">
        <v>96</v>
      </c>
      <c r="BK154" s="144">
        <f t="shared" si="9"/>
        <v>0</v>
      </c>
      <c r="BL154" s="6" t="s">
        <v>81</v>
      </c>
      <c r="BM154" s="143" t="s">
        <v>300</v>
      </c>
    </row>
    <row r="155" spans="2:65" s="16" customFormat="1" ht="24.15" customHeight="1">
      <c r="B155" s="131"/>
      <c r="C155" s="132" t="s">
        <v>183</v>
      </c>
      <c r="D155" s="132" t="s">
        <v>130</v>
      </c>
      <c r="E155" s="133" t="s">
        <v>1050</v>
      </c>
      <c r="F155" s="134" t="s">
        <v>1051</v>
      </c>
      <c r="G155" s="135" t="s">
        <v>267</v>
      </c>
      <c r="H155" s="136">
        <v>15</v>
      </c>
      <c r="I155" s="137"/>
      <c r="J155" s="137">
        <f t="shared" si="0"/>
        <v>0</v>
      </c>
      <c r="K155" s="138"/>
      <c r="L155" s="17"/>
      <c r="M155" s="139"/>
      <c r="N155" s="140" t="s">
        <v>34</v>
      </c>
      <c r="O155" s="141">
        <v>0</v>
      </c>
      <c r="P155" s="141">
        <f t="shared" si="1"/>
        <v>0</v>
      </c>
      <c r="Q155" s="141">
        <v>0</v>
      </c>
      <c r="R155" s="141">
        <f t="shared" si="2"/>
        <v>0</v>
      </c>
      <c r="S155" s="141">
        <v>0</v>
      </c>
      <c r="T155" s="142">
        <f t="shared" si="3"/>
        <v>0</v>
      </c>
      <c r="AR155" s="143" t="s">
        <v>81</v>
      </c>
      <c r="AT155" s="143" t="s">
        <v>130</v>
      </c>
      <c r="AU155" s="143" t="s">
        <v>96</v>
      </c>
      <c r="AY155" s="6" t="s">
        <v>128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6" t="s">
        <v>96</v>
      </c>
      <c r="BK155" s="144">
        <f t="shared" si="9"/>
        <v>0</v>
      </c>
      <c r="BL155" s="6" t="s">
        <v>81</v>
      </c>
      <c r="BM155" s="143" t="s">
        <v>303</v>
      </c>
    </row>
    <row r="156" spans="2:65" s="16" customFormat="1" ht="24.15" customHeight="1">
      <c r="B156" s="131"/>
      <c r="C156" s="149" t="s">
        <v>946</v>
      </c>
      <c r="D156" s="149" t="s">
        <v>257</v>
      </c>
      <c r="E156" s="150" t="s">
        <v>1052</v>
      </c>
      <c r="F156" s="151" t="s">
        <v>1053</v>
      </c>
      <c r="G156" s="152" t="s">
        <v>172</v>
      </c>
      <c r="H156" s="153">
        <v>0.25</v>
      </c>
      <c r="I156" s="154"/>
      <c r="J156" s="154">
        <f t="shared" si="0"/>
        <v>0</v>
      </c>
      <c r="K156" s="155"/>
      <c r="L156" s="156"/>
      <c r="M156" s="157"/>
      <c r="N156" s="158" t="s">
        <v>34</v>
      </c>
      <c r="O156" s="141">
        <v>0</v>
      </c>
      <c r="P156" s="141">
        <f t="shared" si="1"/>
        <v>0</v>
      </c>
      <c r="Q156" s="141">
        <v>1</v>
      </c>
      <c r="R156" s="141">
        <f t="shared" si="2"/>
        <v>0.25</v>
      </c>
      <c r="S156" s="141">
        <v>0</v>
      </c>
      <c r="T156" s="142">
        <f t="shared" si="3"/>
        <v>0</v>
      </c>
      <c r="AR156" s="143" t="s">
        <v>141</v>
      </c>
      <c r="AT156" s="143" t="s">
        <v>257</v>
      </c>
      <c r="AU156" s="143" t="s">
        <v>96</v>
      </c>
      <c r="AY156" s="6" t="s">
        <v>128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6" t="s">
        <v>96</v>
      </c>
      <c r="BK156" s="144">
        <f t="shared" si="9"/>
        <v>0</v>
      </c>
      <c r="BL156" s="6" t="s">
        <v>81</v>
      </c>
      <c r="BM156" s="143" t="s">
        <v>306</v>
      </c>
    </row>
    <row r="157" spans="2:65" s="16" customFormat="1" ht="24.15" customHeight="1">
      <c r="B157" s="131"/>
      <c r="C157" s="132" t="s">
        <v>187</v>
      </c>
      <c r="D157" s="132" t="s">
        <v>130</v>
      </c>
      <c r="E157" s="133" t="s">
        <v>1054</v>
      </c>
      <c r="F157" s="134" t="s">
        <v>1055</v>
      </c>
      <c r="G157" s="135" t="s">
        <v>136</v>
      </c>
      <c r="H157" s="136">
        <v>1</v>
      </c>
      <c r="I157" s="137"/>
      <c r="J157" s="137">
        <f t="shared" si="0"/>
        <v>0</v>
      </c>
      <c r="K157" s="138"/>
      <c r="L157" s="17"/>
      <c r="M157" s="139"/>
      <c r="N157" s="140" t="s">
        <v>34</v>
      </c>
      <c r="O157" s="141">
        <v>0</v>
      </c>
      <c r="P157" s="141">
        <f t="shared" si="1"/>
        <v>0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81</v>
      </c>
      <c r="AT157" s="143" t="s">
        <v>130</v>
      </c>
      <c r="AU157" s="143" t="s">
        <v>96</v>
      </c>
      <c r="AY157" s="6" t="s">
        <v>128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6" t="s">
        <v>96</v>
      </c>
      <c r="BK157" s="144">
        <f t="shared" si="9"/>
        <v>0</v>
      </c>
      <c r="BL157" s="6" t="s">
        <v>81</v>
      </c>
      <c r="BM157" s="143" t="s">
        <v>309</v>
      </c>
    </row>
    <row r="158" spans="2:65" s="16" customFormat="1" ht="24.15" customHeight="1">
      <c r="B158" s="131"/>
      <c r="C158" s="149" t="s">
        <v>953</v>
      </c>
      <c r="D158" s="149" t="s">
        <v>257</v>
      </c>
      <c r="E158" s="150" t="s">
        <v>1056</v>
      </c>
      <c r="F158" s="151" t="s">
        <v>1057</v>
      </c>
      <c r="G158" s="152" t="s">
        <v>172</v>
      </c>
      <c r="H158" s="153">
        <v>1</v>
      </c>
      <c r="I158" s="154"/>
      <c r="J158" s="154">
        <f t="shared" si="0"/>
        <v>0</v>
      </c>
      <c r="K158" s="155"/>
      <c r="L158" s="156"/>
      <c r="M158" s="157"/>
      <c r="N158" s="158" t="s">
        <v>34</v>
      </c>
      <c r="O158" s="141">
        <v>0</v>
      </c>
      <c r="P158" s="141">
        <f t="shared" si="1"/>
        <v>0</v>
      </c>
      <c r="Q158" s="141">
        <v>1</v>
      </c>
      <c r="R158" s="141">
        <f t="shared" si="2"/>
        <v>1</v>
      </c>
      <c r="S158" s="141">
        <v>0</v>
      </c>
      <c r="T158" s="142">
        <f t="shared" si="3"/>
        <v>0</v>
      </c>
      <c r="AR158" s="143" t="s">
        <v>141</v>
      </c>
      <c r="AT158" s="143" t="s">
        <v>257</v>
      </c>
      <c r="AU158" s="143" t="s">
        <v>96</v>
      </c>
      <c r="AY158" s="6" t="s">
        <v>128</v>
      </c>
      <c r="BE158" s="144">
        <f t="shared" si="4"/>
        <v>0</v>
      </c>
      <c r="BF158" s="144">
        <f t="shared" si="5"/>
        <v>0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6" t="s">
        <v>96</v>
      </c>
      <c r="BK158" s="144">
        <f t="shared" si="9"/>
        <v>0</v>
      </c>
      <c r="BL158" s="6" t="s">
        <v>81</v>
      </c>
      <c r="BM158" s="143" t="s">
        <v>312</v>
      </c>
    </row>
    <row r="159" spans="2:65" s="16" customFormat="1" ht="24.15" customHeight="1">
      <c r="B159" s="131"/>
      <c r="C159" s="132" t="s">
        <v>194</v>
      </c>
      <c r="D159" s="132" t="s">
        <v>130</v>
      </c>
      <c r="E159" s="133" t="s">
        <v>1058</v>
      </c>
      <c r="F159" s="134" t="s">
        <v>1059</v>
      </c>
      <c r="G159" s="135" t="s">
        <v>267</v>
      </c>
      <c r="H159" s="136">
        <v>3</v>
      </c>
      <c r="I159" s="137"/>
      <c r="J159" s="137">
        <f t="shared" si="0"/>
        <v>0</v>
      </c>
      <c r="K159" s="138"/>
      <c r="L159" s="17"/>
      <c r="M159" s="139"/>
      <c r="N159" s="140" t="s">
        <v>34</v>
      </c>
      <c r="O159" s="141">
        <v>0</v>
      </c>
      <c r="P159" s="141">
        <f t="shared" si="1"/>
        <v>0</v>
      </c>
      <c r="Q159" s="141">
        <v>0</v>
      </c>
      <c r="R159" s="141">
        <f t="shared" si="2"/>
        <v>0</v>
      </c>
      <c r="S159" s="141">
        <v>0</v>
      </c>
      <c r="T159" s="142">
        <f t="shared" si="3"/>
        <v>0</v>
      </c>
      <c r="AR159" s="143" t="s">
        <v>81</v>
      </c>
      <c r="AT159" s="143" t="s">
        <v>130</v>
      </c>
      <c r="AU159" s="143" t="s">
        <v>96</v>
      </c>
      <c r="AY159" s="6" t="s">
        <v>128</v>
      </c>
      <c r="BE159" s="144">
        <f t="shared" si="4"/>
        <v>0</v>
      </c>
      <c r="BF159" s="144">
        <f t="shared" si="5"/>
        <v>0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6" t="s">
        <v>96</v>
      </c>
      <c r="BK159" s="144">
        <f t="shared" si="9"/>
        <v>0</v>
      </c>
      <c r="BL159" s="6" t="s">
        <v>81</v>
      </c>
      <c r="BM159" s="143" t="s">
        <v>316</v>
      </c>
    </row>
    <row r="160" spans="2:65" s="16" customFormat="1" ht="24.15" customHeight="1">
      <c r="B160" s="131"/>
      <c r="C160" s="149" t="s">
        <v>960</v>
      </c>
      <c r="D160" s="149" t="s">
        <v>257</v>
      </c>
      <c r="E160" s="150" t="s">
        <v>1060</v>
      </c>
      <c r="F160" s="151" t="s">
        <v>1061</v>
      </c>
      <c r="G160" s="152" t="s">
        <v>148</v>
      </c>
      <c r="H160" s="153">
        <v>3</v>
      </c>
      <c r="I160" s="154"/>
      <c r="J160" s="154">
        <f t="shared" si="0"/>
        <v>0</v>
      </c>
      <c r="K160" s="155"/>
      <c r="L160" s="156"/>
      <c r="M160" s="157"/>
      <c r="N160" s="158" t="s">
        <v>34</v>
      </c>
      <c r="O160" s="141">
        <v>0</v>
      </c>
      <c r="P160" s="141">
        <f t="shared" si="1"/>
        <v>0</v>
      </c>
      <c r="Q160" s="141">
        <v>1</v>
      </c>
      <c r="R160" s="141">
        <f t="shared" si="2"/>
        <v>3</v>
      </c>
      <c r="S160" s="141">
        <v>0</v>
      </c>
      <c r="T160" s="142">
        <f t="shared" si="3"/>
        <v>0</v>
      </c>
      <c r="AR160" s="143" t="s">
        <v>141</v>
      </c>
      <c r="AT160" s="143" t="s">
        <v>257</v>
      </c>
      <c r="AU160" s="143" t="s">
        <v>96</v>
      </c>
      <c r="AY160" s="6" t="s">
        <v>128</v>
      </c>
      <c r="BE160" s="144">
        <f t="shared" si="4"/>
        <v>0</v>
      </c>
      <c r="BF160" s="144">
        <f t="shared" si="5"/>
        <v>0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6" t="s">
        <v>96</v>
      </c>
      <c r="BK160" s="144">
        <f t="shared" si="9"/>
        <v>0</v>
      </c>
      <c r="BL160" s="6" t="s">
        <v>81</v>
      </c>
      <c r="BM160" s="143" t="s">
        <v>319</v>
      </c>
    </row>
    <row r="161" spans="2:65" s="16" customFormat="1" ht="24.15" customHeight="1">
      <c r="B161" s="131"/>
      <c r="C161" s="132" t="s">
        <v>197</v>
      </c>
      <c r="D161" s="132" t="s">
        <v>130</v>
      </c>
      <c r="E161" s="133" t="s">
        <v>1062</v>
      </c>
      <c r="F161" s="134" t="s">
        <v>1063</v>
      </c>
      <c r="G161" s="135" t="s">
        <v>267</v>
      </c>
      <c r="H161" s="136">
        <v>176</v>
      </c>
      <c r="I161" s="137"/>
      <c r="J161" s="137">
        <f t="shared" si="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"/>
        <v>0</v>
      </c>
      <c r="Q161" s="141">
        <v>0</v>
      </c>
      <c r="R161" s="141">
        <f t="shared" si="2"/>
        <v>0</v>
      </c>
      <c r="S161" s="141">
        <v>0</v>
      </c>
      <c r="T161" s="142">
        <f t="shared" si="3"/>
        <v>0</v>
      </c>
      <c r="AR161" s="143" t="s">
        <v>81</v>
      </c>
      <c r="AT161" s="143" t="s">
        <v>130</v>
      </c>
      <c r="AU161" s="143" t="s">
        <v>96</v>
      </c>
      <c r="AY161" s="6" t="s">
        <v>128</v>
      </c>
      <c r="BE161" s="144">
        <f t="shared" si="4"/>
        <v>0</v>
      </c>
      <c r="BF161" s="144">
        <f t="shared" si="5"/>
        <v>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6" t="s">
        <v>96</v>
      </c>
      <c r="BK161" s="144">
        <f t="shared" si="9"/>
        <v>0</v>
      </c>
      <c r="BL161" s="6" t="s">
        <v>81</v>
      </c>
      <c r="BM161" s="143" t="s">
        <v>326</v>
      </c>
    </row>
    <row r="162" spans="2:65" s="16" customFormat="1" ht="24.15" customHeight="1">
      <c r="B162" s="131"/>
      <c r="C162" s="132" t="s">
        <v>966</v>
      </c>
      <c r="D162" s="132" t="s">
        <v>130</v>
      </c>
      <c r="E162" s="133" t="s">
        <v>1064</v>
      </c>
      <c r="F162" s="134" t="s">
        <v>1065</v>
      </c>
      <c r="G162" s="135" t="s">
        <v>153</v>
      </c>
      <c r="H162" s="136">
        <v>560</v>
      </c>
      <c r="I162" s="137"/>
      <c r="J162" s="137">
        <f t="shared" si="0"/>
        <v>0</v>
      </c>
      <c r="K162" s="138"/>
      <c r="L162" s="17"/>
      <c r="M162" s="139"/>
      <c r="N162" s="140" t="s">
        <v>34</v>
      </c>
      <c r="O162" s="141">
        <v>0</v>
      </c>
      <c r="P162" s="141">
        <f t="shared" si="1"/>
        <v>0</v>
      </c>
      <c r="Q162" s="141">
        <v>1.0000000000000001E-5</v>
      </c>
      <c r="R162" s="141">
        <f t="shared" si="2"/>
        <v>5.6000000000000008E-3</v>
      </c>
      <c r="S162" s="141">
        <v>2E-3</v>
      </c>
      <c r="T162" s="142">
        <f t="shared" si="3"/>
        <v>1.1200000000000001</v>
      </c>
      <c r="AR162" s="143" t="s">
        <v>81</v>
      </c>
      <c r="AT162" s="143" t="s">
        <v>130</v>
      </c>
      <c r="AU162" s="143" t="s">
        <v>96</v>
      </c>
      <c r="AY162" s="6" t="s">
        <v>128</v>
      </c>
      <c r="BE162" s="144">
        <f t="shared" si="4"/>
        <v>0</v>
      </c>
      <c r="BF162" s="144">
        <f t="shared" si="5"/>
        <v>0</v>
      </c>
      <c r="BG162" s="144">
        <f t="shared" si="6"/>
        <v>0</v>
      </c>
      <c r="BH162" s="144">
        <f t="shared" si="7"/>
        <v>0</v>
      </c>
      <c r="BI162" s="144">
        <f t="shared" si="8"/>
        <v>0</v>
      </c>
      <c r="BJ162" s="6" t="s">
        <v>96</v>
      </c>
      <c r="BK162" s="144">
        <f t="shared" si="9"/>
        <v>0</v>
      </c>
      <c r="BL162" s="6" t="s">
        <v>81</v>
      </c>
      <c r="BM162" s="143" t="s">
        <v>329</v>
      </c>
    </row>
    <row r="163" spans="2:65" s="16" customFormat="1" ht="24.15" customHeight="1">
      <c r="B163" s="131"/>
      <c r="C163" s="132" t="s">
        <v>202</v>
      </c>
      <c r="D163" s="132" t="s">
        <v>130</v>
      </c>
      <c r="E163" s="133" t="s">
        <v>1066</v>
      </c>
      <c r="F163" s="134" t="s">
        <v>1067</v>
      </c>
      <c r="G163" s="135" t="s">
        <v>267</v>
      </c>
      <c r="H163" s="136">
        <v>289</v>
      </c>
      <c r="I163" s="137"/>
      <c r="J163" s="137">
        <f t="shared" si="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"/>
        <v>0</v>
      </c>
      <c r="Q163" s="141">
        <v>0</v>
      </c>
      <c r="R163" s="141">
        <f t="shared" si="2"/>
        <v>0</v>
      </c>
      <c r="S163" s="141">
        <v>0</v>
      </c>
      <c r="T163" s="142">
        <f t="shared" si="3"/>
        <v>0</v>
      </c>
      <c r="AR163" s="143" t="s">
        <v>81</v>
      </c>
      <c r="AT163" s="143" t="s">
        <v>130</v>
      </c>
      <c r="AU163" s="143" t="s">
        <v>96</v>
      </c>
      <c r="AY163" s="6" t="s">
        <v>128</v>
      </c>
      <c r="BE163" s="144">
        <f t="shared" si="4"/>
        <v>0</v>
      </c>
      <c r="BF163" s="144">
        <f t="shared" si="5"/>
        <v>0</v>
      </c>
      <c r="BG163" s="144">
        <f t="shared" si="6"/>
        <v>0</v>
      </c>
      <c r="BH163" s="144">
        <f t="shared" si="7"/>
        <v>0</v>
      </c>
      <c r="BI163" s="144">
        <f t="shared" si="8"/>
        <v>0</v>
      </c>
      <c r="BJ163" s="6" t="s">
        <v>96</v>
      </c>
      <c r="BK163" s="144">
        <f t="shared" si="9"/>
        <v>0</v>
      </c>
      <c r="BL163" s="6" t="s">
        <v>81</v>
      </c>
      <c r="BM163" s="143" t="s">
        <v>332</v>
      </c>
    </row>
    <row r="164" spans="2:65" s="16" customFormat="1" ht="24.15" customHeight="1">
      <c r="B164" s="131"/>
      <c r="C164" s="132" t="s">
        <v>971</v>
      </c>
      <c r="D164" s="132" t="s">
        <v>130</v>
      </c>
      <c r="E164" s="133" t="s">
        <v>1068</v>
      </c>
      <c r="F164" s="134" t="s">
        <v>1069</v>
      </c>
      <c r="G164" s="135" t="s">
        <v>267</v>
      </c>
      <c r="H164" s="136">
        <v>41</v>
      </c>
      <c r="I164" s="137"/>
      <c r="J164" s="137">
        <f t="shared" si="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"/>
        <v>0</v>
      </c>
      <c r="Q164" s="141">
        <v>0</v>
      </c>
      <c r="R164" s="141">
        <f t="shared" si="2"/>
        <v>0</v>
      </c>
      <c r="S164" s="141">
        <v>0</v>
      </c>
      <c r="T164" s="142">
        <f t="shared" si="3"/>
        <v>0</v>
      </c>
      <c r="AR164" s="143" t="s">
        <v>81</v>
      </c>
      <c r="AT164" s="143" t="s">
        <v>130</v>
      </c>
      <c r="AU164" s="143" t="s">
        <v>96</v>
      </c>
      <c r="AY164" s="6" t="s">
        <v>128</v>
      </c>
      <c r="BE164" s="144">
        <f t="shared" si="4"/>
        <v>0</v>
      </c>
      <c r="BF164" s="144">
        <f t="shared" si="5"/>
        <v>0</v>
      </c>
      <c r="BG164" s="144">
        <f t="shared" si="6"/>
        <v>0</v>
      </c>
      <c r="BH164" s="144">
        <f t="shared" si="7"/>
        <v>0</v>
      </c>
      <c r="BI164" s="144">
        <f t="shared" si="8"/>
        <v>0</v>
      </c>
      <c r="BJ164" s="6" t="s">
        <v>96</v>
      </c>
      <c r="BK164" s="144">
        <f t="shared" si="9"/>
        <v>0</v>
      </c>
      <c r="BL164" s="6" t="s">
        <v>81</v>
      </c>
      <c r="BM164" s="143" t="s">
        <v>335</v>
      </c>
    </row>
    <row r="165" spans="2:65" s="16" customFormat="1" ht="24.15" customHeight="1">
      <c r="B165" s="131"/>
      <c r="C165" s="132" t="s">
        <v>268</v>
      </c>
      <c r="D165" s="132" t="s">
        <v>130</v>
      </c>
      <c r="E165" s="133" t="s">
        <v>1070</v>
      </c>
      <c r="F165" s="134" t="s">
        <v>1071</v>
      </c>
      <c r="G165" s="135" t="s">
        <v>267</v>
      </c>
      <c r="H165" s="136">
        <v>12</v>
      </c>
      <c r="I165" s="137"/>
      <c r="J165" s="137">
        <f t="shared" si="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"/>
        <v>0</v>
      </c>
      <c r="Q165" s="141">
        <v>0</v>
      </c>
      <c r="R165" s="141">
        <f t="shared" si="2"/>
        <v>0</v>
      </c>
      <c r="S165" s="141">
        <v>0</v>
      </c>
      <c r="T165" s="142">
        <f t="shared" si="3"/>
        <v>0</v>
      </c>
      <c r="AR165" s="143" t="s">
        <v>81</v>
      </c>
      <c r="AT165" s="143" t="s">
        <v>130</v>
      </c>
      <c r="AU165" s="143" t="s">
        <v>96</v>
      </c>
      <c r="AY165" s="6" t="s">
        <v>128</v>
      </c>
      <c r="BE165" s="144">
        <f t="shared" si="4"/>
        <v>0</v>
      </c>
      <c r="BF165" s="144">
        <f t="shared" si="5"/>
        <v>0</v>
      </c>
      <c r="BG165" s="144">
        <f t="shared" si="6"/>
        <v>0</v>
      </c>
      <c r="BH165" s="144">
        <f t="shared" si="7"/>
        <v>0</v>
      </c>
      <c r="BI165" s="144">
        <f t="shared" si="8"/>
        <v>0</v>
      </c>
      <c r="BJ165" s="6" t="s">
        <v>96</v>
      </c>
      <c r="BK165" s="144">
        <f t="shared" si="9"/>
        <v>0</v>
      </c>
      <c r="BL165" s="6" t="s">
        <v>81</v>
      </c>
      <c r="BM165" s="143" t="s">
        <v>338</v>
      </c>
    </row>
    <row r="166" spans="2:65" s="16" customFormat="1" ht="24.15" customHeight="1">
      <c r="B166" s="131"/>
      <c r="C166" s="132" t="s">
        <v>975</v>
      </c>
      <c r="D166" s="132" t="s">
        <v>130</v>
      </c>
      <c r="E166" s="133" t="s">
        <v>1072</v>
      </c>
      <c r="F166" s="134" t="s">
        <v>1073</v>
      </c>
      <c r="G166" s="135" t="s">
        <v>267</v>
      </c>
      <c r="H166" s="136">
        <v>2</v>
      </c>
      <c r="I166" s="137"/>
      <c r="J166" s="137">
        <f t="shared" si="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"/>
        <v>0</v>
      </c>
      <c r="Q166" s="141">
        <v>0</v>
      </c>
      <c r="R166" s="141">
        <f t="shared" si="2"/>
        <v>0</v>
      </c>
      <c r="S166" s="141">
        <v>0</v>
      </c>
      <c r="T166" s="142">
        <f t="shared" si="3"/>
        <v>0</v>
      </c>
      <c r="AR166" s="143" t="s">
        <v>81</v>
      </c>
      <c r="AT166" s="143" t="s">
        <v>130</v>
      </c>
      <c r="AU166" s="143" t="s">
        <v>96</v>
      </c>
      <c r="AY166" s="6" t="s">
        <v>128</v>
      </c>
      <c r="BE166" s="144">
        <f t="shared" si="4"/>
        <v>0</v>
      </c>
      <c r="BF166" s="144">
        <f t="shared" si="5"/>
        <v>0</v>
      </c>
      <c r="BG166" s="144">
        <f t="shared" si="6"/>
        <v>0</v>
      </c>
      <c r="BH166" s="144">
        <f t="shared" si="7"/>
        <v>0</v>
      </c>
      <c r="BI166" s="144">
        <f t="shared" si="8"/>
        <v>0</v>
      </c>
      <c r="BJ166" s="6" t="s">
        <v>96</v>
      </c>
      <c r="BK166" s="144">
        <f t="shared" si="9"/>
        <v>0</v>
      </c>
      <c r="BL166" s="6" t="s">
        <v>81</v>
      </c>
      <c r="BM166" s="143" t="s">
        <v>341</v>
      </c>
    </row>
    <row r="167" spans="2:65" s="16" customFormat="1" ht="24.15" customHeight="1">
      <c r="B167" s="131"/>
      <c r="C167" s="132" t="s">
        <v>271</v>
      </c>
      <c r="D167" s="132" t="s">
        <v>130</v>
      </c>
      <c r="E167" s="133" t="s">
        <v>1074</v>
      </c>
      <c r="F167" s="134" t="s">
        <v>1075</v>
      </c>
      <c r="G167" s="135" t="s">
        <v>267</v>
      </c>
      <c r="H167" s="136">
        <v>2</v>
      </c>
      <c r="I167" s="137"/>
      <c r="J167" s="137">
        <f t="shared" si="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"/>
        <v>0</v>
      </c>
      <c r="Q167" s="141">
        <v>0</v>
      </c>
      <c r="R167" s="141">
        <f t="shared" si="2"/>
        <v>0</v>
      </c>
      <c r="S167" s="141">
        <v>0</v>
      </c>
      <c r="T167" s="142">
        <f t="shared" si="3"/>
        <v>0</v>
      </c>
      <c r="AR167" s="143" t="s">
        <v>81</v>
      </c>
      <c r="AT167" s="143" t="s">
        <v>130</v>
      </c>
      <c r="AU167" s="143" t="s">
        <v>96</v>
      </c>
      <c r="AY167" s="6" t="s">
        <v>128</v>
      </c>
      <c r="BE167" s="144">
        <f t="shared" si="4"/>
        <v>0</v>
      </c>
      <c r="BF167" s="144">
        <f t="shared" si="5"/>
        <v>0</v>
      </c>
      <c r="BG167" s="144">
        <f t="shared" si="6"/>
        <v>0</v>
      </c>
      <c r="BH167" s="144">
        <f t="shared" si="7"/>
        <v>0</v>
      </c>
      <c r="BI167" s="144">
        <f t="shared" si="8"/>
        <v>0</v>
      </c>
      <c r="BJ167" s="6" t="s">
        <v>96</v>
      </c>
      <c r="BK167" s="144">
        <f t="shared" si="9"/>
        <v>0</v>
      </c>
      <c r="BL167" s="6" t="s">
        <v>81</v>
      </c>
      <c r="BM167" s="143" t="s">
        <v>344</v>
      </c>
    </row>
    <row r="168" spans="2:65" s="16" customFormat="1" ht="24.15" customHeight="1">
      <c r="B168" s="131"/>
      <c r="C168" s="132" t="s">
        <v>1076</v>
      </c>
      <c r="D168" s="132" t="s">
        <v>130</v>
      </c>
      <c r="E168" s="133" t="s">
        <v>1077</v>
      </c>
      <c r="F168" s="134" t="s">
        <v>1078</v>
      </c>
      <c r="G168" s="135" t="s">
        <v>267</v>
      </c>
      <c r="H168" s="136">
        <v>8</v>
      </c>
      <c r="I168" s="137"/>
      <c r="J168" s="137">
        <f t="shared" si="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"/>
        <v>0</v>
      </c>
      <c r="Q168" s="141">
        <v>0</v>
      </c>
      <c r="R168" s="141">
        <f t="shared" si="2"/>
        <v>0</v>
      </c>
      <c r="S168" s="141">
        <v>0</v>
      </c>
      <c r="T168" s="142">
        <f t="shared" si="3"/>
        <v>0</v>
      </c>
      <c r="AR168" s="143" t="s">
        <v>81</v>
      </c>
      <c r="AT168" s="143" t="s">
        <v>130</v>
      </c>
      <c r="AU168" s="143" t="s">
        <v>96</v>
      </c>
      <c r="AY168" s="6" t="s">
        <v>128</v>
      </c>
      <c r="BE168" s="144">
        <f t="shared" si="4"/>
        <v>0</v>
      </c>
      <c r="BF168" s="144">
        <f t="shared" si="5"/>
        <v>0</v>
      </c>
      <c r="BG168" s="144">
        <f t="shared" si="6"/>
        <v>0</v>
      </c>
      <c r="BH168" s="144">
        <f t="shared" si="7"/>
        <v>0</v>
      </c>
      <c r="BI168" s="144">
        <f t="shared" si="8"/>
        <v>0</v>
      </c>
      <c r="BJ168" s="6" t="s">
        <v>96</v>
      </c>
      <c r="BK168" s="144">
        <f t="shared" si="9"/>
        <v>0</v>
      </c>
      <c r="BL168" s="6" t="s">
        <v>81</v>
      </c>
      <c r="BM168" s="143" t="s">
        <v>347</v>
      </c>
    </row>
    <row r="169" spans="2:65" s="16" customFormat="1" ht="24.15" customHeight="1">
      <c r="B169" s="131"/>
      <c r="C169" s="132" t="s">
        <v>274</v>
      </c>
      <c r="D169" s="132" t="s">
        <v>130</v>
      </c>
      <c r="E169" s="133" t="s">
        <v>1079</v>
      </c>
      <c r="F169" s="134" t="s">
        <v>1080</v>
      </c>
      <c r="G169" s="135" t="s">
        <v>267</v>
      </c>
      <c r="H169" s="136">
        <v>4</v>
      </c>
      <c r="I169" s="137"/>
      <c r="J169" s="137">
        <f t="shared" si="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"/>
        <v>0</v>
      </c>
      <c r="Q169" s="141">
        <v>0</v>
      </c>
      <c r="R169" s="141">
        <f t="shared" si="2"/>
        <v>0</v>
      </c>
      <c r="S169" s="141">
        <v>0</v>
      </c>
      <c r="T169" s="142">
        <f t="shared" si="3"/>
        <v>0</v>
      </c>
      <c r="AR169" s="143" t="s">
        <v>81</v>
      </c>
      <c r="AT169" s="143" t="s">
        <v>130</v>
      </c>
      <c r="AU169" s="143" t="s">
        <v>96</v>
      </c>
      <c r="AY169" s="6" t="s">
        <v>128</v>
      </c>
      <c r="BE169" s="144">
        <f t="shared" si="4"/>
        <v>0</v>
      </c>
      <c r="BF169" s="144">
        <f t="shared" si="5"/>
        <v>0</v>
      </c>
      <c r="BG169" s="144">
        <f t="shared" si="6"/>
        <v>0</v>
      </c>
      <c r="BH169" s="144">
        <f t="shared" si="7"/>
        <v>0</v>
      </c>
      <c r="BI169" s="144">
        <f t="shared" si="8"/>
        <v>0</v>
      </c>
      <c r="BJ169" s="6" t="s">
        <v>96</v>
      </c>
      <c r="BK169" s="144">
        <f t="shared" si="9"/>
        <v>0</v>
      </c>
      <c r="BL169" s="6" t="s">
        <v>81</v>
      </c>
      <c r="BM169" s="143" t="s">
        <v>350</v>
      </c>
    </row>
    <row r="170" spans="2:65" s="16" customFormat="1" ht="24.15" customHeight="1">
      <c r="B170" s="131"/>
      <c r="C170" s="132" t="s">
        <v>1081</v>
      </c>
      <c r="D170" s="132" t="s">
        <v>130</v>
      </c>
      <c r="E170" s="133" t="s">
        <v>1082</v>
      </c>
      <c r="F170" s="134" t="s">
        <v>1083</v>
      </c>
      <c r="G170" s="135" t="s">
        <v>267</v>
      </c>
      <c r="H170" s="136">
        <v>0</v>
      </c>
      <c r="I170" s="137"/>
      <c r="J170" s="137">
        <f t="shared" si="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"/>
        <v>0</v>
      </c>
      <c r="Q170" s="141">
        <v>0</v>
      </c>
      <c r="R170" s="141">
        <f t="shared" si="2"/>
        <v>0</v>
      </c>
      <c r="S170" s="141">
        <v>0</v>
      </c>
      <c r="T170" s="142">
        <f t="shared" si="3"/>
        <v>0</v>
      </c>
      <c r="AR170" s="143" t="s">
        <v>81</v>
      </c>
      <c r="AT170" s="143" t="s">
        <v>130</v>
      </c>
      <c r="AU170" s="143" t="s">
        <v>96</v>
      </c>
      <c r="AY170" s="6" t="s">
        <v>128</v>
      </c>
      <c r="BE170" s="144">
        <f t="shared" si="4"/>
        <v>0</v>
      </c>
      <c r="BF170" s="144">
        <f t="shared" si="5"/>
        <v>0</v>
      </c>
      <c r="BG170" s="144">
        <f t="shared" si="6"/>
        <v>0</v>
      </c>
      <c r="BH170" s="144">
        <f t="shared" si="7"/>
        <v>0</v>
      </c>
      <c r="BI170" s="144">
        <f t="shared" si="8"/>
        <v>0</v>
      </c>
      <c r="BJ170" s="6" t="s">
        <v>96</v>
      </c>
      <c r="BK170" s="144">
        <f t="shared" si="9"/>
        <v>0</v>
      </c>
      <c r="BL170" s="6" t="s">
        <v>81</v>
      </c>
      <c r="BM170" s="143" t="s">
        <v>353</v>
      </c>
    </row>
    <row r="171" spans="2:65" s="16" customFormat="1" ht="24.15" customHeight="1">
      <c r="B171" s="131"/>
      <c r="C171" s="132" t="s">
        <v>278</v>
      </c>
      <c r="D171" s="132" t="s">
        <v>130</v>
      </c>
      <c r="E171" s="133" t="s">
        <v>1084</v>
      </c>
      <c r="F171" s="134" t="s">
        <v>1085</v>
      </c>
      <c r="G171" s="135" t="s">
        <v>267</v>
      </c>
      <c r="H171" s="136">
        <v>92</v>
      </c>
      <c r="I171" s="137"/>
      <c r="J171" s="137">
        <f t="shared" si="0"/>
        <v>0</v>
      </c>
      <c r="K171" s="138"/>
      <c r="L171" s="17"/>
      <c r="M171" s="139"/>
      <c r="N171" s="140" t="s">
        <v>34</v>
      </c>
      <c r="O171" s="141">
        <v>0</v>
      </c>
      <c r="P171" s="141">
        <f t="shared" si="1"/>
        <v>0</v>
      </c>
      <c r="Q171" s="141">
        <v>0</v>
      </c>
      <c r="R171" s="141">
        <f t="shared" si="2"/>
        <v>0</v>
      </c>
      <c r="S171" s="141">
        <v>0</v>
      </c>
      <c r="T171" s="142">
        <f t="shared" si="3"/>
        <v>0</v>
      </c>
      <c r="AR171" s="143" t="s">
        <v>81</v>
      </c>
      <c r="AT171" s="143" t="s">
        <v>130</v>
      </c>
      <c r="AU171" s="143" t="s">
        <v>96</v>
      </c>
      <c r="AY171" s="6" t="s">
        <v>128</v>
      </c>
      <c r="BE171" s="144">
        <f t="shared" si="4"/>
        <v>0</v>
      </c>
      <c r="BF171" s="144">
        <f t="shared" si="5"/>
        <v>0</v>
      </c>
      <c r="BG171" s="144">
        <f t="shared" si="6"/>
        <v>0</v>
      </c>
      <c r="BH171" s="144">
        <f t="shared" si="7"/>
        <v>0</v>
      </c>
      <c r="BI171" s="144">
        <f t="shared" si="8"/>
        <v>0</v>
      </c>
      <c r="BJ171" s="6" t="s">
        <v>96</v>
      </c>
      <c r="BK171" s="144">
        <f t="shared" si="9"/>
        <v>0</v>
      </c>
      <c r="BL171" s="6" t="s">
        <v>81</v>
      </c>
      <c r="BM171" s="143" t="s">
        <v>356</v>
      </c>
    </row>
    <row r="172" spans="2:65" s="16" customFormat="1" ht="24.15" customHeight="1">
      <c r="B172" s="131"/>
      <c r="C172" s="132" t="s">
        <v>1086</v>
      </c>
      <c r="D172" s="132" t="s">
        <v>130</v>
      </c>
      <c r="E172" s="133" t="s">
        <v>1087</v>
      </c>
      <c r="F172" s="134" t="s">
        <v>1088</v>
      </c>
      <c r="G172" s="135" t="s">
        <v>267</v>
      </c>
      <c r="H172" s="136">
        <v>5</v>
      </c>
      <c r="I172" s="137"/>
      <c r="J172" s="137">
        <f t="shared" si="0"/>
        <v>0</v>
      </c>
      <c r="K172" s="138"/>
      <c r="L172" s="17"/>
      <c r="M172" s="139"/>
      <c r="N172" s="140" t="s">
        <v>34</v>
      </c>
      <c r="O172" s="141">
        <v>0</v>
      </c>
      <c r="P172" s="141">
        <f t="shared" si="1"/>
        <v>0</v>
      </c>
      <c r="Q172" s="141">
        <v>0</v>
      </c>
      <c r="R172" s="141">
        <f t="shared" si="2"/>
        <v>0</v>
      </c>
      <c r="S172" s="141">
        <v>0</v>
      </c>
      <c r="T172" s="142">
        <f t="shared" si="3"/>
        <v>0</v>
      </c>
      <c r="AR172" s="143" t="s">
        <v>81</v>
      </c>
      <c r="AT172" s="143" t="s">
        <v>130</v>
      </c>
      <c r="AU172" s="143" t="s">
        <v>96</v>
      </c>
      <c r="AY172" s="6" t="s">
        <v>128</v>
      </c>
      <c r="BE172" s="144">
        <f t="shared" si="4"/>
        <v>0</v>
      </c>
      <c r="BF172" s="144">
        <f t="shared" si="5"/>
        <v>0</v>
      </c>
      <c r="BG172" s="144">
        <f t="shared" si="6"/>
        <v>0</v>
      </c>
      <c r="BH172" s="144">
        <f t="shared" si="7"/>
        <v>0</v>
      </c>
      <c r="BI172" s="144">
        <f t="shared" si="8"/>
        <v>0</v>
      </c>
      <c r="BJ172" s="6" t="s">
        <v>96</v>
      </c>
      <c r="BK172" s="144">
        <f t="shared" si="9"/>
        <v>0</v>
      </c>
      <c r="BL172" s="6" t="s">
        <v>81</v>
      </c>
      <c r="BM172" s="143" t="s">
        <v>359</v>
      </c>
    </row>
    <row r="173" spans="2:65" s="16" customFormat="1" ht="24.15" customHeight="1">
      <c r="B173" s="131"/>
      <c r="C173" s="132" t="s">
        <v>282</v>
      </c>
      <c r="D173" s="132" t="s">
        <v>130</v>
      </c>
      <c r="E173" s="133" t="s">
        <v>1089</v>
      </c>
      <c r="F173" s="134" t="s">
        <v>1090</v>
      </c>
      <c r="G173" s="135" t="s">
        <v>267</v>
      </c>
      <c r="H173" s="136">
        <v>2</v>
      </c>
      <c r="I173" s="137"/>
      <c r="J173" s="137">
        <f t="shared" si="0"/>
        <v>0</v>
      </c>
      <c r="K173" s="138"/>
      <c r="L173" s="17"/>
      <c r="M173" s="139"/>
      <c r="N173" s="140" t="s">
        <v>34</v>
      </c>
      <c r="O173" s="141">
        <v>0</v>
      </c>
      <c r="P173" s="141">
        <f t="shared" si="1"/>
        <v>0</v>
      </c>
      <c r="Q173" s="141">
        <v>0</v>
      </c>
      <c r="R173" s="141">
        <f t="shared" si="2"/>
        <v>0</v>
      </c>
      <c r="S173" s="141">
        <v>0</v>
      </c>
      <c r="T173" s="142">
        <f t="shared" si="3"/>
        <v>0</v>
      </c>
      <c r="AR173" s="143" t="s">
        <v>81</v>
      </c>
      <c r="AT173" s="143" t="s">
        <v>130</v>
      </c>
      <c r="AU173" s="143" t="s">
        <v>96</v>
      </c>
      <c r="AY173" s="6" t="s">
        <v>128</v>
      </c>
      <c r="BE173" s="144">
        <f t="shared" si="4"/>
        <v>0</v>
      </c>
      <c r="BF173" s="144">
        <f t="shared" si="5"/>
        <v>0</v>
      </c>
      <c r="BG173" s="144">
        <f t="shared" si="6"/>
        <v>0</v>
      </c>
      <c r="BH173" s="144">
        <f t="shared" si="7"/>
        <v>0</v>
      </c>
      <c r="BI173" s="144">
        <f t="shared" si="8"/>
        <v>0</v>
      </c>
      <c r="BJ173" s="6" t="s">
        <v>96</v>
      </c>
      <c r="BK173" s="144">
        <f t="shared" si="9"/>
        <v>0</v>
      </c>
      <c r="BL173" s="6" t="s">
        <v>81</v>
      </c>
      <c r="BM173" s="143" t="s">
        <v>362</v>
      </c>
    </row>
    <row r="174" spans="2:65" s="16" customFormat="1" ht="24.15" customHeight="1">
      <c r="B174" s="131"/>
      <c r="C174" s="132" t="s">
        <v>1091</v>
      </c>
      <c r="D174" s="132" t="s">
        <v>130</v>
      </c>
      <c r="E174" s="133" t="s">
        <v>1092</v>
      </c>
      <c r="F174" s="134" t="s">
        <v>1093</v>
      </c>
      <c r="G174" s="135" t="s">
        <v>267</v>
      </c>
      <c r="H174" s="136">
        <v>6</v>
      </c>
      <c r="I174" s="137"/>
      <c r="J174" s="137">
        <f t="shared" si="0"/>
        <v>0</v>
      </c>
      <c r="K174" s="138"/>
      <c r="L174" s="17"/>
      <c r="M174" s="139"/>
      <c r="N174" s="140" t="s">
        <v>34</v>
      </c>
      <c r="O174" s="141">
        <v>0</v>
      </c>
      <c r="P174" s="141">
        <f t="shared" si="1"/>
        <v>0</v>
      </c>
      <c r="Q174" s="141">
        <v>0</v>
      </c>
      <c r="R174" s="141">
        <f t="shared" si="2"/>
        <v>0</v>
      </c>
      <c r="S174" s="141">
        <v>0</v>
      </c>
      <c r="T174" s="142">
        <f t="shared" si="3"/>
        <v>0</v>
      </c>
      <c r="AR174" s="143" t="s">
        <v>81</v>
      </c>
      <c r="AT174" s="143" t="s">
        <v>130</v>
      </c>
      <c r="AU174" s="143" t="s">
        <v>96</v>
      </c>
      <c r="AY174" s="6" t="s">
        <v>128</v>
      </c>
      <c r="BE174" s="144">
        <f t="shared" si="4"/>
        <v>0</v>
      </c>
      <c r="BF174" s="144">
        <f t="shared" si="5"/>
        <v>0</v>
      </c>
      <c r="BG174" s="144">
        <f t="shared" si="6"/>
        <v>0</v>
      </c>
      <c r="BH174" s="144">
        <f t="shared" si="7"/>
        <v>0</v>
      </c>
      <c r="BI174" s="144">
        <f t="shared" si="8"/>
        <v>0</v>
      </c>
      <c r="BJ174" s="6" t="s">
        <v>96</v>
      </c>
      <c r="BK174" s="144">
        <f t="shared" si="9"/>
        <v>0</v>
      </c>
      <c r="BL174" s="6" t="s">
        <v>81</v>
      </c>
      <c r="BM174" s="143" t="s">
        <v>365</v>
      </c>
    </row>
    <row r="175" spans="2:65" s="16" customFormat="1" ht="24.15" customHeight="1">
      <c r="B175" s="131"/>
      <c r="C175" s="132" t="s">
        <v>285</v>
      </c>
      <c r="D175" s="132" t="s">
        <v>130</v>
      </c>
      <c r="E175" s="133" t="s">
        <v>1094</v>
      </c>
      <c r="F175" s="134" t="s">
        <v>1095</v>
      </c>
      <c r="G175" s="135" t="s">
        <v>267</v>
      </c>
      <c r="H175" s="136">
        <v>6</v>
      </c>
      <c r="I175" s="137"/>
      <c r="J175" s="137">
        <f t="shared" si="0"/>
        <v>0</v>
      </c>
      <c r="K175" s="138"/>
      <c r="L175" s="17"/>
      <c r="M175" s="139"/>
      <c r="N175" s="140" t="s">
        <v>34</v>
      </c>
      <c r="O175" s="141">
        <v>0</v>
      </c>
      <c r="P175" s="141">
        <f t="shared" si="1"/>
        <v>0</v>
      </c>
      <c r="Q175" s="141">
        <v>0</v>
      </c>
      <c r="R175" s="141">
        <f t="shared" si="2"/>
        <v>0</v>
      </c>
      <c r="S175" s="141">
        <v>0</v>
      </c>
      <c r="T175" s="142">
        <f t="shared" si="3"/>
        <v>0</v>
      </c>
      <c r="AR175" s="143" t="s">
        <v>81</v>
      </c>
      <c r="AT175" s="143" t="s">
        <v>130</v>
      </c>
      <c r="AU175" s="143" t="s">
        <v>96</v>
      </c>
      <c r="AY175" s="6" t="s">
        <v>128</v>
      </c>
      <c r="BE175" s="144">
        <f t="shared" si="4"/>
        <v>0</v>
      </c>
      <c r="BF175" s="144">
        <f t="shared" si="5"/>
        <v>0</v>
      </c>
      <c r="BG175" s="144">
        <f t="shared" si="6"/>
        <v>0</v>
      </c>
      <c r="BH175" s="144">
        <f t="shared" si="7"/>
        <v>0</v>
      </c>
      <c r="BI175" s="144">
        <f t="shared" si="8"/>
        <v>0</v>
      </c>
      <c r="BJ175" s="6" t="s">
        <v>96</v>
      </c>
      <c r="BK175" s="144">
        <f t="shared" si="9"/>
        <v>0</v>
      </c>
      <c r="BL175" s="6" t="s">
        <v>81</v>
      </c>
      <c r="BM175" s="143" t="s">
        <v>368</v>
      </c>
    </row>
    <row r="176" spans="2:65" s="16" customFormat="1" ht="24.15" customHeight="1">
      <c r="B176" s="131"/>
      <c r="C176" s="132" t="s">
        <v>1096</v>
      </c>
      <c r="D176" s="132" t="s">
        <v>130</v>
      </c>
      <c r="E176" s="133" t="s">
        <v>1097</v>
      </c>
      <c r="F176" s="134" t="s">
        <v>1098</v>
      </c>
      <c r="G176" s="135" t="s">
        <v>267</v>
      </c>
      <c r="H176" s="136">
        <v>99</v>
      </c>
      <c r="I176" s="137"/>
      <c r="J176" s="137">
        <f t="shared" si="0"/>
        <v>0</v>
      </c>
      <c r="K176" s="138"/>
      <c r="L176" s="17"/>
      <c r="M176" s="139"/>
      <c r="N176" s="140" t="s">
        <v>34</v>
      </c>
      <c r="O176" s="141">
        <v>0</v>
      </c>
      <c r="P176" s="141">
        <f t="shared" si="1"/>
        <v>0</v>
      </c>
      <c r="Q176" s="141">
        <v>0</v>
      </c>
      <c r="R176" s="141">
        <f t="shared" si="2"/>
        <v>0</v>
      </c>
      <c r="S176" s="141">
        <v>0</v>
      </c>
      <c r="T176" s="142">
        <f t="shared" si="3"/>
        <v>0</v>
      </c>
      <c r="AR176" s="143" t="s">
        <v>81</v>
      </c>
      <c r="AT176" s="143" t="s">
        <v>130</v>
      </c>
      <c r="AU176" s="143" t="s">
        <v>96</v>
      </c>
      <c r="AY176" s="6" t="s">
        <v>128</v>
      </c>
      <c r="BE176" s="144">
        <f t="shared" si="4"/>
        <v>0</v>
      </c>
      <c r="BF176" s="144">
        <f t="shared" si="5"/>
        <v>0</v>
      </c>
      <c r="BG176" s="144">
        <f t="shared" si="6"/>
        <v>0</v>
      </c>
      <c r="BH176" s="144">
        <f t="shared" si="7"/>
        <v>0</v>
      </c>
      <c r="BI176" s="144">
        <f t="shared" si="8"/>
        <v>0</v>
      </c>
      <c r="BJ176" s="6" t="s">
        <v>96</v>
      </c>
      <c r="BK176" s="144">
        <f t="shared" si="9"/>
        <v>0</v>
      </c>
      <c r="BL176" s="6" t="s">
        <v>81</v>
      </c>
      <c r="BM176" s="143" t="s">
        <v>371</v>
      </c>
    </row>
    <row r="177" spans="2:65" s="16" customFormat="1" ht="24.15" customHeight="1">
      <c r="B177" s="131"/>
      <c r="C177" s="132" t="s">
        <v>288</v>
      </c>
      <c r="D177" s="132" t="s">
        <v>130</v>
      </c>
      <c r="E177" s="133" t="s">
        <v>1099</v>
      </c>
      <c r="F177" s="134" t="s">
        <v>1100</v>
      </c>
      <c r="G177" s="135" t="s">
        <v>267</v>
      </c>
      <c r="H177" s="136">
        <v>20</v>
      </c>
      <c r="I177" s="137"/>
      <c r="J177" s="137">
        <f t="shared" si="0"/>
        <v>0</v>
      </c>
      <c r="K177" s="138"/>
      <c r="L177" s="17"/>
      <c r="M177" s="139"/>
      <c r="N177" s="140" t="s">
        <v>34</v>
      </c>
      <c r="O177" s="141">
        <v>0</v>
      </c>
      <c r="P177" s="141">
        <f t="shared" si="1"/>
        <v>0</v>
      </c>
      <c r="Q177" s="141">
        <v>0</v>
      </c>
      <c r="R177" s="141">
        <f t="shared" si="2"/>
        <v>0</v>
      </c>
      <c r="S177" s="141">
        <v>0</v>
      </c>
      <c r="T177" s="142">
        <f t="shared" si="3"/>
        <v>0</v>
      </c>
      <c r="AR177" s="143" t="s">
        <v>81</v>
      </c>
      <c r="AT177" s="143" t="s">
        <v>130</v>
      </c>
      <c r="AU177" s="143" t="s">
        <v>96</v>
      </c>
      <c r="AY177" s="6" t="s">
        <v>128</v>
      </c>
      <c r="BE177" s="144">
        <f t="shared" si="4"/>
        <v>0</v>
      </c>
      <c r="BF177" s="144">
        <f t="shared" si="5"/>
        <v>0</v>
      </c>
      <c r="BG177" s="144">
        <f t="shared" si="6"/>
        <v>0</v>
      </c>
      <c r="BH177" s="144">
        <f t="shared" si="7"/>
        <v>0</v>
      </c>
      <c r="BI177" s="144">
        <f t="shared" si="8"/>
        <v>0</v>
      </c>
      <c r="BJ177" s="6" t="s">
        <v>96</v>
      </c>
      <c r="BK177" s="144">
        <f t="shared" si="9"/>
        <v>0</v>
      </c>
      <c r="BL177" s="6" t="s">
        <v>81</v>
      </c>
      <c r="BM177" s="143" t="s">
        <v>374</v>
      </c>
    </row>
    <row r="178" spans="2:65" s="16" customFormat="1" ht="24.15" customHeight="1">
      <c r="B178" s="131"/>
      <c r="C178" s="132" t="s">
        <v>1101</v>
      </c>
      <c r="D178" s="132" t="s">
        <v>130</v>
      </c>
      <c r="E178" s="133" t="s">
        <v>1102</v>
      </c>
      <c r="F178" s="134" t="s">
        <v>1103</v>
      </c>
      <c r="G178" s="135" t="s">
        <v>267</v>
      </c>
      <c r="H178" s="136">
        <v>2</v>
      </c>
      <c r="I178" s="137"/>
      <c r="J178" s="137">
        <f t="shared" si="0"/>
        <v>0</v>
      </c>
      <c r="K178" s="138"/>
      <c r="L178" s="17"/>
      <c r="M178" s="139"/>
      <c r="N178" s="140" t="s">
        <v>34</v>
      </c>
      <c r="O178" s="141">
        <v>0</v>
      </c>
      <c r="P178" s="141">
        <f t="shared" si="1"/>
        <v>0</v>
      </c>
      <c r="Q178" s="141">
        <v>0</v>
      </c>
      <c r="R178" s="141">
        <f t="shared" si="2"/>
        <v>0</v>
      </c>
      <c r="S178" s="141">
        <v>0</v>
      </c>
      <c r="T178" s="142">
        <f t="shared" si="3"/>
        <v>0</v>
      </c>
      <c r="AR178" s="143" t="s">
        <v>81</v>
      </c>
      <c r="AT178" s="143" t="s">
        <v>130</v>
      </c>
      <c r="AU178" s="143" t="s">
        <v>96</v>
      </c>
      <c r="AY178" s="6" t="s">
        <v>128</v>
      </c>
      <c r="BE178" s="144">
        <f t="shared" si="4"/>
        <v>0</v>
      </c>
      <c r="BF178" s="144">
        <f t="shared" si="5"/>
        <v>0</v>
      </c>
      <c r="BG178" s="144">
        <f t="shared" si="6"/>
        <v>0</v>
      </c>
      <c r="BH178" s="144">
        <f t="shared" si="7"/>
        <v>0</v>
      </c>
      <c r="BI178" s="144">
        <f t="shared" si="8"/>
        <v>0</v>
      </c>
      <c r="BJ178" s="6" t="s">
        <v>96</v>
      </c>
      <c r="BK178" s="144">
        <f t="shared" si="9"/>
        <v>0</v>
      </c>
      <c r="BL178" s="6" t="s">
        <v>81</v>
      </c>
      <c r="BM178" s="143" t="s">
        <v>377</v>
      </c>
    </row>
    <row r="179" spans="2:65" s="16" customFormat="1" ht="24.15" customHeight="1">
      <c r="B179" s="131"/>
      <c r="C179" s="132" t="s">
        <v>291</v>
      </c>
      <c r="D179" s="132" t="s">
        <v>130</v>
      </c>
      <c r="E179" s="133" t="s">
        <v>1104</v>
      </c>
      <c r="F179" s="134" t="s">
        <v>1105</v>
      </c>
      <c r="G179" s="135" t="s">
        <v>267</v>
      </c>
      <c r="H179" s="136">
        <v>1</v>
      </c>
      <c r="I179" s="137"/>
      <c r="J179" s="137">
        <f t="shared" si="0"/>
        <v>0</v>
      </c>
      <c r="K179" s="138"/>
      <c r="L179" s="17"/>
      <c r="M179" s="139"/>
      <c r="N179" s="140" t="s">
        <v>34</v>
      </c>
      <c r="O179" s="141">
        <v>0</v>
      </c>
      <c r="P179" s="141">
        <f t="shared" si="1"/>
        <v>0</v>
      </c>
      <c r="Q179" s="141">
        <v>0</v>
      </c>
      <c r="R179" s="141">
        <f t="shared" si="2"/>
        <v>0</v>
      </c>
      <c r="S179" s="141">
        <v>0</v>
      </c>
      <c r="T179" s="142">
        <f t="shared" si="3"/>
        <v>0</v>
      </c>
      <c r="AR179" s="143" t="s">
        <v>81</v>
      </c>
      <c r="AT179" s="143" t="s">
        <v>130</v>
      </c>
      <c r="AU179" s="143" t="s">
        <v>96</v>
      </c>
      <c r="AY179" s="6" t="s">
        <v>128</v>
      </c>
      <c r="BE179" s="144">
        <f t="shared" si="4"/>
        <v>0</v>
      </c>
      <c r="BF179" s="144">
        <f t="shared" si="5"/>
        <v>0</v>
      </c>
      <c r="BG179" s="144">
        <f t="shared" si="6"/>
        <v>0</v>
      </c>
      <c r="BH179" s="144">
        <f t="shared" si="7"/>
        <v>0</v>
      </c>
      <c r="BI179" s="144">
        <f t="shared" si="8"/>
        <v>0</v>
      </c>
      <c r="BJ179" s="6" t="s">
        <v>96</v>
      </c>
      <c r="BK179" s="144">
        <f t="shared" si="9"/>
        <v>0</v>
      </c>
      <c r="BL179" s="6" t="s">
        <v>81</v>
      </c>
      <c r="BM179" s="143" t="s">
        <v>380</v>
      </c>
    </row>
    <row r="180" spans="2:65" s="16" customFormat="1" ht="24.15" customHeight="1">
      <c r="B180" s="131"/>
      <c r="C180" s="149" t="s">
        <v>1106</v>
      </c>
      <c r="D180" s="149" t="s">
        <v>257</v>
      </c>
      <c r="E180" s="150" t="s">
        <v>1107</v>
      </c>
      <c r="F180" s="151" t="s">
        <v>1108</v>
      </c>
      <c r="G180" s="152" t="s">
        <v>148</v>
      </c>
      <c r="H180" s="153">
        <v>1</v>
      </c>
      <c r="I180" s="154"/>
      <c r="J180" s="154">
        <f t="shared" si="0"/>
        <v>0</v>
      </c>
      <c r="K180" s="155"/>
      <c r="L180" s="156"/>
      <c r="M180" s="157"/>
      <c r="N180" s="158" t="s">
        <v>34</v>
      </c>
      <c r="O180" s="141">
        <v>0</v>
      </c>
      <c r="P180" s="141">
        <f t="shared" si="1"/>
        <v>0</v>
      </c>
      <c r="Q180" s="141">
        <v>1</v>
      </c>
      <c r="R180" s="141">
        <f t="shared" si="2"/>
        <v>1</v>
      </c>
      <c r="S180" s="141">
        <v>0</v>
      </c>
      <c r="T180" s="142">
        <f t="shared" si="3"/>
        <v>0</v>
      </c>
      <c r="AR180" s="143" t="s">
        <v>141</v>
      </c>
      <c r="AT180" s="143" t="s">
        <v>257</v>
      </c>
      <c r="AU180" s="143" t="s">
        <v>96</v>
      </c>
      <c r="AY180" s="6" t="s">
        <v>128</v>
      </c>
      <c r="BE180" s="144">
        <f t="shared" si="4"/>
        <v>0</v>
      </c>
      <c r="BF180" s="144">
        <f t="shared" si="5"/>
        <v>0</v>
      </c>
      <c r="BG180" s="144">
        <f t="shared" si="6"/>
        <v>0</v>
      </c>
      <c r="BH180" s="144">
        <f t="shared" si="7"/>
        <v>0</v>
      </c>
      <c r="BI180" s="144">
        <f t="shared" si="8"/>
        <v>0</v>
      </c>
      <c r="BJ180" s="6" t="s">
        <v>96</v>
      </c>
      <c r="BK180" s="144">
        <f t="shared" si="9"/>
        <v>0</v>
      </c>
      <c r="BL180" s="6" t="s">
        <v>81</v>
      </c>
      <c r="BM180" s="143" t="s">
        <v>383</v>
      </c>
    </row>
    <row r="181" spans="2:65" s="16" customFormat="1" ht="24.15" customHeight="1">
      <c r="B181" s="131"/>
      <c r="C181" s="132" t="s">
        <v>294</v>
      </c>
      <c r="D181" s="132" t="s">
        <v>130</v>
      </c>
      <c r="E181" s="133" t="s">
        <v>1109</v>
      </c>
      <c r="F181" s="134" t="s">
        <v>1110</v>
      </c>
      <c r="G181" s="135" t="s">
        <v>267</v>
      </c>
      <c r="H181" s="136">
        <v>20</v>
      </c>
      <c r="I181" s="137"/>
      <c r="J181" s="137">
        <f t="shared" si="0"/>
        <v>0</v>
      </c>
      <c r="K181" s="138"/>
      <c r="L181" s="17"/>
      <c r="M181" s="139"/>
      <c r="N181" s="140" t="s">
        <v>34</v>
      </c>
      <c r="O181" s="141">
        <v>0</v>
      </c>
      <c r="P181" s="141">
        <f t="shared" si="1"/>
        <v>0</v>
      </c>
      <c r="Q181" s="141">
        <v>0</v>
      </c>
      <c r="R181" s="141">
        <f t="shared" si="2"/>
        <v>0</v>
      </c>
      <c r="S181" s="141">
        <v>0</v>
      </c>
      <c r="T181" s="142">
        <f t="shared" si="3"/>
        <v>0</v>
      </c>
      <c r="AR181" s="143" t="s">
        <v>81</v>
      </c>
      <c r="AT181" s="143" t="s">
        <v>130</v>
      </c>
      <c r="AU181" s="143" t="s">
        <v>96</v>
      </c>
      <c r="AY181" s="6" t="s">
        <v>128</v>
      </c>
      <c r="BE181" s="144">
        <f t="shared" si="4"/>
        <v>0</v>
      </c>
      <c r="BF181" s="144">
        <f t="shared" si="5"/>
        <v>0</v>
      </c>
      <c r="BG181" s="144">
        <f t="shared" si="6"/>
        <v>0</v>
      </c>
      <c r="BH181" s="144">
        <f t="shared" si="7"/>
        <v>0</v>
      </c>
      <c r="BI181" s="144">
        <f t="shared" si="8"/>
        <v>0</v>
      </c>
      <c r="BJ181" s="6" t="s">
        <v>96</v>
      </c>
      <c r="BK181" s="144">
        <f t="shared" si="9"/>
        <v>0</v>
      </c>
      <c r="BL181" s="6" t="s">
        <v>81</v>
      </c>
      <c r="BM181" s="143" t="s">
        <v>386</v>
      </c>
    </row>
    <row r="182" spans="2:65" s="16" customFormat="1" ht="24.15" customHeight="1">
      <c r="B182" s="131"/>
      <c r="C182" s="149" t="s">
        <v>1111</v>
      </c>
      <c r="D182" s="149" t="s">
        <v>257</v>
      </c>
      <c r="E182" s="150" t="s">
        <v>1112</v>
      </c>
      <c r="F182" s="151" t="s">
        <v>1113</v>
      </c>
      <c r="G182" s="152" t="s">
        <v>267</v>
      </c>
      <c r="H182" s="153">
        <v>20</v>
      </c>
      <c r="I182" s="154"/>
      <c r="J182" s="154">
        <f t="shared" si="0"/>
        <v>0</v>
      </c>
      <c r="K182" s="155"/>
      <c r="L182" s="156"/>
      <c r="M182" s="157"/>
      <c r="N182" s="158" t="s">
        <v>34</v>
      </c>
      <c r="O182" s="141">
        <v>0</v>
      </c>
      <c r="P182" s="141">
        <f t="shared" si="1"/>
        <v>0</v>
      </c>
      <c r="Q182" s="141">
        <v>0</v>
      </c>
      <c r="R182" s="141">
        <f t="shared" si="2"/>
        <v>0</v>
      </c>
      <c r="S182" s="141">
        <v>0</v>
      </c>
      <c r="T182" s="142">
        <f t="shared" si="3"/>
        <v>0</v>
      </c>
      <c r="AR182" s="143" t="s">
        <v>141</v>
      </c>
      <c r="AT182" s="143" t="s">
        <v>257</v>
      </c>
      <c r="AU182" s="143" t="s">
        <v>96</v>
      </c>
      <c r="AY182" s="6" t="s">
        <v>128</v>
      </c>
      <c r="BE182" s="144">
        <f t="shared" si="4"/>
        <v>0</v>
      </c>
      <c r="BF182" s="144">
        <f t="shared" si="5"/>
        <v>0</v>
      </c>
      <c r="BG182" s="144">
        <f t="shared" si="6"/>
        <v>0</v>
      </c>
      <c r="BH182" s="144">
        <f t="shared" si="7"/>
        <v>0</v>
      </c>
      <c r="BI182" s="144">
        <f t="shared" si="8"/>
        <v>0</v>
      </c>
      <c r="BJ182" s="6" t="s">
        <v>96</v>
      </c>
      <c r="BK182" s="144">
        <f t="shared" si="9"/>
        <v>0</v>
      </c>
      <c r="BL182" s="6" t="s">
        <v>81</v>
      </c>
      <c r="BM182" s="143" t="s">
        <v>389</v>
      </c>
    </row>
    <row r="183" spans="2:65" s="16" customFormat="1" ht="24.15" customHeight="1">
      <c r="B183" s="131"/>
      <c r="C183" s="132" t="s">
        <v>297</v>
      </c>
      <c r="D183" s="132" t="s">
        <v>130</v>
      </c>
      <c r="E183" s="133" t="s">
        <v>1114</v>
      </c>
      <c r="F183" s="134" t="s">
        <v>1115</v>
      </c>
      <c r="G183" s="135" t="s">
        <v>267</v>
      </c>
      <c r="H183" s="136">
        <v>3</v>
      </c>
      <c r="I183" s="137"/>
      <c r="J183" s="137">
        <f t="shared" si="0"/>
        <v>0</v>
      </c>
      <c r="K183" s="138"/>
      <c r="L183" s="17"/>
      <c r="M183" s="139"/>
      <c r="N183" s="140" t="s">
        <v>34</v>
      </c>
      <c r="O183" s="141">
        <v>0</v>
      </c>
      <c r="P183" s="141">
        <f t="shared" si="1"/>
        <v>0</v>
      </c>
      <c r="Q183" s="141">
        <v>0</v>
      </c>
      <c r="R183" s="141">
        <f t="shared" si="2"/>
        <v>0</v>
      </c>
      <c r="S183" s="141">
        <v>0</v>
      </c>
      <c r="T183" s="142">
        <f t="shared" si="3"/>
        <v>0</v>
      </c>
      <c r="AR183" s="143" t="s">
        <v>81</v>
      </c>
      <c r="AT183" s="143" t="s">
        <v>130</v>
      </c>
      <c r="AU183" s="143" t="s">
        <v>96</v>
      </c>
      <c r="AY183" s="6" t="s">
        <v>128</v>
      </c>
      <c r="BE183" s="144">
        <f t="shared" si="4"/>
        <v>0</v>
      </c>
      <c r="BF183" s="144">
        <f t="shared" si="5"/>
        <v>0</v>
      </c>
      <c r="BG183" s="144">
        <f t="shared" si="6"/>
        <v>0</v>
      </c>
      <c r="BH183" s="144">
        <f t="shared" si="7"/>
        <v>0</v>
      </c>
      <c r="BI183" s="144">
        <f t="shared" si="8"/>
        <v>0</v>
      </c>
      <c r="BJ183" s="6" t="s">
        <v>96</v>
      </c>
      <c r="BK183" s="144">
        <f t="shared" si="9"/>
        <v>0</v>
      </c>
      <c r="BL183" s="6" t="s">
        <v>81</v>
      </c>
      <c r="BM183" s="143" t="s">
        <v>392</v>
      </c>
    </row>
    <row r="184" spans="2:65" s="16" customFormat="1" ht="24.15" customHeight="1">
      <c r="B184" s="131"/>
      <c r="C184" s="149" t="s">
        <v>1116</v>
      </c>
      <c r="D184" s="149" t="s">
        <v>257</v>
      </c>
      <c r="E184" s="150" t="s">
        <v>1117</v>
      </c>
      <c r="F184" s="151" t="s">
        <v>1118</v>
      </c>
      <c r="G184" s="152" t="s">
        <v>267</v>
      </c>
      <c r="H184" s="153">
        <v>3</v>
      </c>
      <c r="I184" s="154"/>
      <c r="J184" s="154">
        <f t="shared" si="0"/>
        <v>0</v>
      </c>
      <c r="K184" s="155"/>
      <c r="L184" s="156"/>
      <c r="M184" s="157"/>
      <c r="N184" s="158" t="s">
        <v>34</v>
      </c>
      <c r="O184" s="141">
        <v>0</v>
      </c>
      <c r="P184" s="141">
        <f t="shared" si="1"/>
        <v>0</v>
      </c>
      <c r="Q184" s="141">
        <v>0</v>
      </c>
      <c r="R184" s="141">
        <f t="shared" si="2"/>
        <v>0</v>
      </c>
      <c r="S184" s="141">
        <v>0</v>
      </c>
      <c r="T184" s="142">
        <f t="shared" si="3"/>
        <v>0</v>
      </c>
      <c r="AR184" s="143" t="s">
        <v>141</v>
      </c>
      <c r="AT184" s="143" t="s">
        <v>257</v>
      </c>
      <c r="AU184" s="143" t="s">
        <v>96</v>
      </c>
      <c r="AY184" s="6" t="s">
        <v>128</v>
      </c>
      <c r="BE184" s="144">
        <f t="shared" si="4"/>
        <v>0</v>
      </c>
      <c r="BF184" s="144">
        <f t="shared" si="5"/>
        <v>0</v>
      </c>
      <c r="BG184" s="144">
        <f t="shared" si="6"/>
        <v>0</v>
      </c>
      <c r="BH184" s="144">
        <f t="shared" si="7"/>
        <v>0</v>
      </c>
      <c r="BI184" s="144">
        <f t="shared" si="8"/>
        <v>0</v>
      </c>
      <c r="BJ184" s="6" t="s">
        <v>96</v>
      </c>
      <c r="BK184" s="144">
        <f t="shared" si="9"/>
        <v>0</v>
      </c>
      <c r="BL184" s="6" t="s">
        <v>81</v>
      </c>
      <c r="BM184" s="143" t="s">
        <v>397</v>
      </c>
    </row>
    <row r="185" spans="2:65" s="16" customFormat="1" ht="24.15" customHeight="1">
      <c r="B185" s="131"/>
      <c r="C185" s="132" t="s">
        <v>300</v>
      </c>
      <c r="D185" s="132" t="s">
        <v>130</v>
      </c>
      <c r="E185" s="133" t="s">
        <v>1119</v>
      </c>
      <c r="F185" s="134" t="s">
        <v>1120</v>
      </c>
      <c r="G185" s="135" t="s">
        <v>267</v>
      </c>
      <c r="H185" s="136">
        <v>7</v>
      </c>
      <c r="I185" s="137"/>
      <c r="J185" s="137">
        <f t="shared" si="0"/>
        <v>0</v>
      </c>
      <c r="K185" s="138"/>
      <c r="L185" s="17"/>
      <c r="M185" s="139"/>
      <c r="N185" s="140" t="s">
        <v>34</v>
      </c>
      <c r="O185" s="141">
        <v>0</v>
      </c>
      <c r="P185" s="141">
        <f t="shared" si="1"/>
        <v>0</v>
      </c>
      <c r="Q185" s="141">
        <v>0</v>
      </c>
      <c r="R185" s="141">
        <f t="shared" si="2"/>
        <v>0</v>
      </c>
      <c r="S185" s="141">
        <v>0</v>
      </c>
      <c r="T185" s="142">
        <f t="shared" si="3"/>
        <v>0</v>
      </c>
      <c r="AR185" s="143" t="s">
        <v>81</v>
      </c>
      <c r="AT185" s="143" t="s">
        <v>130</v>
      </c>
      <c r="AU185" s="143" t="s">
        <v>96</v>
      </c>
      <c r="AY185" s="6" t="s">
        <v>128</v>
      </c>
      <c r="BE185" s="144">
        <f t="shared" si="4"/>
        <v>0</v>
      </c>
      <c r="BF185" s="144">
        <f t="shared" si="5"/>
        <v>0</v>
      </c>
      <c r="BG185" s="144">
        <f t="shared" si="6"/>
        <v>0</v>
      </c>
      <c r="BH185" s="144">
        <f t="shared" si="7"/>
        <v>0</v>
      </c>
      <c r="BI185" s="144">
        <f t="shared" si="8"/>
        <v>0</v>
      </c>
      <c r="BJ185" s="6" t="s">
        <v>96</v>
      </c>
      <c r="BK185" s="144">
        <f t="shared" si="9"/>
        <v>0</v>
      </c>
      <c r="BL185" s="6" t="s">
        <v>81</v>
      </c>
      <c r="BM185" s="143" t="s">
        <v>400</v>
      </c>
    </row>
    <row r="186" spans="2:65" s="16" customFormat="1" ht="24.15" customHeight="1">
      <c r="B186" s="131"/>
      <c r="C186" s="149" t="s">
        <v>1121</v>
      </c>
      <c r="D186" s="149" t="s">
        <v>257</v>
      </c>
      <c r="E186" s="150" t="s">
        <v>1122</v>
      </c>
      <c r="F186" s="151" t="s">
        <v>1123</v>
      </c>
      <c r="G186" s="152" t="s">
        <v>267</v>
      </c>
      <c r="H186" s="153">
        <v>7</v>
      </c>
      <c r="I186" s="154"/>
      <c r="J186" s="154">
        <f t="shared" si="0"/>
        <v>0</v>
      </c>
      <c r="K186" s="155"/>
      <c r="L186" s="156"/>
      <c r="M186" s="157"/>
      <c r="N186" s="158" t="s">
        <v>34</v>
      </c>
      <c r="O186" s="141">
        <v>0</v>
      </c>
      <c r="P186" s="141">
        <f t="shared" si="1"/>
        <v>0</v>
      </c>
      <c r="Q186" s="141">
        <v>0</v>
      </c>
      <c r="R186" s="141">
        <f t="shared" si="2"/>
        <v>0</v>
      </c>
      <c r="S186" s="141">
        <v>0</v>
      </c>
      <c r="T186" s="142">
        <f t="shared" si="3"/>
        <v>0</v>
      </c>
      <c r="AR186" s="143" t="s">
        <v>141</v>
      </c>
      <c r="AT186" s="143" t="s">
        <v>257</v>
      </c>
      <c r="AU186" s="143" t="s">
        <v>96</v>
      </c>
      <c r="AY186" s="6" t="s">
        <v>128</v>
      </c>
      <c r="BE186" s="144">
        <f t="shared" si="4"/>
        <v>0</v>
      </c>
      <c r="BF186" s="144">
        <f t="shared" si="5"/>
        <v>0</v>
      </c>
      <c r="BG186" s="144">
        <f t="shared" si="6"/>
        <v>0</v>
      </c>
      <c r="BH186" s="144">
        <f t="shared" si="7"/>
        <v>0</v>
      </c>
      <c r="BI186" s="144">
        <f t="shared" si="8"/>
        <v>0</v>
      </c>
      <c r="BJ186" s="6" t="s">
        <v>96</v>
      </c>
      <c r="BK186" s="144">
        <f t="shared" si="9"/>
        <v>0</v>
      </c>
      <c r="BL186" s="6" t="s">
        <v>81</v>
      </c>
      <c r="BM186" s="143" t="s">
        <v>403</v>
      </c>
    </row>
    <row r="187" spans="2:65" s="16" customFormat="1" ht="24.15" customHeight="1">
      <c r="B187" s="131"/>
      <c r="C187" s="132" t="s">
        <v>303</v>
      </c>
      <c r="D187" s="132" t="s">
        <v>130</v>
      </c>
      <c r="E187" s="133" t="s">
        <v>1124</v>
      </c>
      <c r="F187" s="134" t="s">
        <v>1125</v>
      </c>
      <c r="G187" s="135" t="s">
        <v>267</v>
      </c>
      <c r="H187" s="136">
        <v>10</v>
      </c>
      <c r="I187" s="137"/>
      <c r="J187" s="137">
        <f t="shared" si="0"/>
        <v>0</v>
      </c>
      <c r="K187" s="138"/>
      <c r="L187" s="17"/>
      <c r="M187" s="139"/>
      <c r="N187" s="140" t="s">
        <v>34</v>
      </c>
      <c r="O187" s="141">
        <v>0</v>
      </c>
      <c r="P187" s="141">
        <f t="shared" si="1"/>
        <v>0</v>
      </c>
      <c r="Q187" s="141">
        <v>0</v>
      </c>
      <c r="R187" s="141">
        <f t="shared" si="2"/>
        <v>0</v>
      </c>
      <c r="S187" s="141">
        <v>0</v>
      </c>
      <c r="T187" s="142">
        <f t="shared" si="3"/>
        <v>0</v>
      </c>
      <c r="AR187" s="143" t="s">
        <v>81</v>
      </c>
      <c r="AT187" s="143" t="s">
        <v>130</v>
      </c>
      <c r="AU187" s="143" t="s">
        <v>96</v>
      </c>
      <c r="AY187" s="6" t="s">
        <v>128</v>
      </c>
      <c r="BE187" s="144">
        <f t="shared" si="4"/>
        <v>0</v>
      </c>
      <c r="BF187" s="144">
        <f t="shared" si="5"/>
        <v>0</v>
      </c>
      <c r="BG187" s="144">
        <f t="shared" si="6"/>
        <v>0</v>
      </c>
      <c r="BH187" s="144">
        <f t="shared" si="7"/>
        <v>0</v>
      </c>
      <c r="BI187" s="144">
        <f t="shared" si="8"/>
        <v>0</v>
      </c>
      <c r="BJ187" s="6" t="s">
        <v>96</v>
      </c>
      <c r="BK187" s="144">
        <f t="shared" si="9"/>
        <v>0</v>
      </c>
      <c r="BL187" s="6" t="s">
        <v>81</v>
      </c>
      <c r="BM187" s="143" t="s">
        <v>406</v>
      </c>
    </row>
    <row r="188" spans="2:65" s="16" customFormat="1" ht="24.15" customHeight="1">
      <c r="B188" s="131"/>
      <c r="C188" s="149" t="s">
        <v>1126</v>
      </c>
      <c r="D188" s="149" t="s">
        <v>257</v>
      </c>
      <c r="E188" s="150" t="s">
        <v>1127</v>
      </c>
      <c r="F188" s="151" t="s">
        <v>1128</v>
      </c>
      <c r="G188" s="152" t="s">
        <v>267</v>
      </c>
      <c r="H188" s="153">
        <v>10</v>
      </c>
      <c r="I188" s="154"/>
      <c r="J188" s="154">
        <f t="shared" ref="J188:J251" si="10">ROUND(I188*H188,2)</f>
        <v>0</v>
      </c>
      <c r="K188" s="155"/>
      <c r="L188" s="156"/>
      <c r="M188" s="157"/>
      <c r="N188" s="158" t="s">
        <v>34</v>
      </c>
      <c r="O188" s="141">
        <v>0</v>
      </c>
      <c r="P188" s="141">
        <f t="shared" ref="P188:P251" si="11">O188*H188</f>
        <v>0</v>
      </c>
      <c r="Q188" s="141">
        <v>0</v>
      </c>
      <c r="R188" s="141">
        <f t="shared" ref="R188:R251" si="12">Q188*H188</f>
        <v>0</v>
      </c>
      <c r="S188" s="141">
        <v>0</v>
      </c>
      <c r="T188" s="142">
        <f t="shared" ref="T188:T251" si="13">S188*H188</f>
        <v>0</v>
      </c>
      <c r="AR188" s="143" t="s">
        <v>141</v>
      </c>
      <c r="AT188" s="143" t="s">
        <v>257</v>
      </c>
      <c r="AU188" s="143" t="s">
        <v>96</v>
      </c>
      <c r="AY188" s="6" t="s">
        <v>128</v>
      </c>
      <c r="BE188" s="144">
        <f t="shared" ref="BE188:BE251" si="14">IF(N188="základná",J188,0)</f>
        <v>0</v>
      </c>
      <c r="BF188" s="144">
        <f t="shared" ref="BF188:BF251" si="15">IF(N188="znížená",J188,0)</f>
        <v>0</v>
      </c>
      <c r="BG188" s="144">
        <f t="shared" ref="BG188:BG251" si="16">IF(N188="zákl. prenesená",J188,0)</f>
        <v>0</v>
      </c>
      <c r="BH188" s="144">
        <f t="shared" ref="BH188:BH251" si="17">IF(N188="zníž. prenesená",J188,0)</f>
        <v>0</v>
      </c>
      <c r="BI188" s="144">
        <f t="shared" ref="BI188:BI251" si="18">IF(N188="nulová",J188,0)</f>
        <v>0</v>
      </c>
      <c r="BJ188" s="6" t="s">
        <v>96</v>
      </c>
      <c r="BK188" s="144">
        <f t="shared" ref="BK188:BK251" si="19">ROUND(I188*H188,2)</f>
        <v>0</v>
      </c>
      <c r="BL188" s="6" t="s">
        <v>81</v>
      </c>
      <c r="BM188" s="143" t="s">
        <v>409</v>
      </c>
    </row>
    <row r="189" spans="2:65" s="16" customFormat="1" ht="24.15" customHeight="1">
      <c r="B189" s="131"/>
      <c r="C189" s="132" t="s">
        <v>306</v>
      </c>
      <c r="D189" s="132" t="s">
        <v>130</v>
      </c>
      <c r="E189" s="133" t="s">
        <v>1129</v>
      </c>
      <c r="F189" s="134" t="s">
        <v>1130</v>
      </c>
      <c r="G189" s="135" t="s">
        <v>267</v>
      </c>
      <c r="H189" s="136">
        <v>1</v>
      </c>
      <c r="I189" s="137"/>
      <c r="J189" s="137">
        <f t="shared" si="10"/>
        <v>0</v>
      </c>
      <c r="K189" s="138"/>
      <c r="L189" s="17"/>
      <c r="M189" s="139"/>
      <c r="N189" s="140" t="s">
        <v>34</v>
      </c>
      <c r="O189" s="141">
        <v>0</v>
      </c>
      <c r="P189" s="141">
        <f t="shared" si="11"/>
        <v>0</v>
      </c>
      <c r="Q189" s="141">
        <v>0</v>
      </c>
      <c r="R189" s="141">
        <f t="shared" si="12"/>
        <v>0</v>
      </c>
      <c r="S189" s="141">
        <v>0</v>
      </c>
      <c r="T189" s="142">
        <f t="shared" si="13"/>
        <v>0</v>
      </c>
      <c r="AR189" s="143" t="s">
        <v>81</v>
      </c>
      <c r="AT189" s="143" t="s">
        <v>130</v>
      </c>
      <c r="AU189" s="143" t="s">
        <v>96</v>
      </c>
      <c r="AY189" s="6" t="s">
        <v>128</v>
      </c>
      <c r="BE189" s="144">
        <f t="shared" si="14"/>
        <v>0</v>
      </c>
      <c r="BF189" s="144">
        <f t="shared" si="15"/>
        <v>0</v>
      </c>
      <c r="BG189" s="144">
        <f t="shared" si="16"/>
        <v>0</v>
      </c>
      <c r="BH189" s="144">
        <f t="shared" si="17"/>
        <v>0</v>
      </c>
      <c r="BI189" s="144">
        <f t="shared" si="18"/>
        <v>0</v>
      </c>
      <c r="BJ189" s="6" t="s">
        <v>96</v>
      </c>
      <c r="BK189" s="144">
        <f t="shared" si="19"/>
        <v>0</v>
      </c>
      <c r="BL189" s="6" t="s">
        <v>81</v>
      </c>
      <c r="BM189" s="143" t="s">
        <v>412</v>
      </c>
    </row>
    <row r="190" spans="2:65" s="16" customFormat="1" ht="24.15" customHeight="1">
      <c r="B190" s="131"/>
      <c r="C190" s="149" t="s">
        <v>1131</v>
      </c>
      <c r="D190" s="149" t="s">
        <v>257</v>
      </c>
      <c r="E190" s="150" t="s">
        <v>1132</v>
      </c>
      <c r="F190" s="151" t="s">
        <v>1133</v>
      </c>
      <c r="G190" s="152" t="s">
        <v>267</v>
      </c>
      <c r="H190" s="153">
        <v>1</v>
      </c>
      <c r="I190" s="154"/>
      <c r="J190" s="154">
        <f t="shared" si="10"/>
        <v>0</v>
      </c>
      <c r="K190" s="155"/>
      <c r="L190" s="156"/>
      <c r="M190" s="157"/>
      <c r="N190" s="158" t="s">
        <v>34</v>
      </c>
      <c r="O190" s="141">
        <v>0</v>
      </c>
      <c r="P190" s="141">
        <f t="shared" si="11"/>
        <v>0</v>
      </c>
      <c r="Q190" s="141">
        <v>0</v>
      </c>
      <c r="R190" s="141">
        <f t="shared" si="12"/>
        <v>0</v>
      </c>
      <c r="S190" s="141">
        <v>0</v>
      </c>
      <c r="T190" s="142">
        <f t="shared" si="13"/>
        <v>0</v>
      </c>
      <c r="AR190" s="143" t="s">
        <v>141</v>
      </c>
      <c r="AT190" s="143" t="s">
        <v>257</v>
      </c>
      <c r="AU190" s="143" t="s">
        <v>96</v>
      </c>
      <c r="AY190" s="6" t="s">
        <v>128</v>
      </c>
      <c r="BE190" s="144">
        <f t="shared" si="14"/>
        <v>0</v>
      </c>
      <c r="BF190" s="144">
        <f t="shared" si="15"/>
        <v>0</v>
      </c>
      <c r="BG190" s="144">
        <f t="shared" si="16"/>
        <v>0</v>
      </c>
      <c r="BH190" s="144">
        <f t="shared" si="17"/>
        <v>0</v>
      </c>
      <c r="BI190" s="144">
        <f t="shared" si="18"/>
        <v>0</v>
      </c>
      <c r="BJ190" s="6" t="s">
        <v>96</v>
      </c>
      <c r="BK190" s="144">
        <f t="shared" si="19"/>
        <v>0</v>
      </c>
      <c r="BL190" s="6" t="s">
        <v>81</v>
      </c>
      <c r="BM190" s="143" t="s">
        <v>415</v>
      </c>
    </row>
    <row r="191" spans="2:65" s="16" customFormat="1" ht="24.15" customHeight="1">
      <c r="B191" s="131"/>
      <c r="C191" s="132" t="s">
        <v>309</v>
      </c>
      <c r="D191" s="132" t="s">
        <v>130</v>
      </c>
      <c r="E191" s="133" t="s">
        <v>1134</v>
      </c>
      <c r="F191" s="134" t="s">
        <v>1135</v>
      </c>
      <c r="G191" s="135" t="s">
        <v>267</v>
      </c>
      <c r="H191" s="136">
        <v>9</v>
      </c>
      <c r="I191" s="137"/>
      <c r="J191" s="137">
        <f t="shared" si="10"/>
        <v>0</v>
      </c>
      <c r="K191" s="138"/>
      <c r="L191" s="17"/>
      <c r="M191" s="139"/>
      <c r="N191" s="140" t="s">
        <v>34</v>
      </c>
      <c r="O191" s="141">
        <v>0</v>
      </c>
      <c r="P191" s="141">
        <f t="shared" si="11"/>
        <v>0</v>
      </c>
      <c r="Q191" s="141">
        <v>0</v>
      </c>
      <c r="R191" s="141">
        <f t="shared" si="12"/>
        <v>0</v>
      </c>
      <c r="S191" s="141">
        <v>0</v>
      </c>
      <c r="T191" s="142">
        <f t="shared" si="13"/>
        <v>0</v>
      </c>
      <c r="AR191" s="143" t="s">
        <v>81</v>
      </c>
      <c r="AT191" s="143" t="s">
        <v>130</v>
      </c>
      <c r="AU191" s="143" t="s">
        <v>96</v>
      </c>
      <c r="AY191" s="6" t="s">
        <v>128</v>
      </c>
      <c r="BE191" s="144">
        <f t="shared" si="14"/>
        <v>0</v>
      </c>
      <c r="BF191" s="144">
        <f t="shared" si="15"/>
        <v>0</v>
      </c>
      <c r="BG191" s="144">
        <f t="shared" si="16"/>
        <v>0</v>
      </c>
      <c r="BH191" s="144">
        <f t="shared" si="17"/>
        <v>0</v>
      </c>
      <c r="BI191" s="144">
        <f t="shared" si="18"/>
        <v>0</v>
      </c>
      <c r="BJ191" s="6" t="s">
        <v>96</v>
      </c>
      <c r="BK191" s="144">
        <f t="shared" si="19"/>
        <v>0</v>
      </c>
      <c r="BL191" s="6" t="s">
        <v>81</v>
      </c>
      <c r="BM191" s="143" t="s">
        <v>418</v>
      </c>
    </row>
    <row r="192" spans="2:65" s="16" customFormat="1" ht="24.15" customHeight="1">
      <c r="B192" s="131"/>
      <c r="C192" s="149" t="s">
        <v>1136</v>
      </c>
      <c r="D192" s="149" t="s">
        <v>257</v>
      </c>
      <c r="E192" s="150" t="s">
        <v>1137</v>
      </c>
      <c r="F192" s="151" t="s">
        <v>1138</v>
      </c>
      <c r="G192" s="152" t="s">
        <v>267</v>
      </c>
      <c r="H192" s="153">
        <v>9</v>
      </c>
      <c r="I192" s="154"/>
      <c r="J192" s="154">
        <f t="shared" si="10"/>
        <v>0</v>
      </c>
      <c r="K192" s="155"/>
      <c r="L192" s="156"/>
      <c r="M192" s="157"/>
      <c r="N192" s="158" t="s">
        <v>34</v>
      </c>
      <c r="O192" s="141">
        <v>0</v>
      </c>
      <c r="P192" s="141">
        <f t="shared" si="11"/>
        <v>0</v>
      </c>
      <c r="Q192" s="141">
        <v>0</v>
      </c>
      <c r="R192" s="141">
        <f t="shared" si="12"/>
        <v>0</v>
      </c>
      <c r="S192" s="141">
        <v>0</v>
      </c>
      <c r="T192" s="142">
        <f t="shared" si="13"/>
        <v>0</v>
      </c>
      <c r="AR192" s="143" t="s">
        <v>141</v>
      </c>
      <c r="AT192" s="143" t="s">
        <v>257</v>
      </c>
      <c r="AU192" s="143" t="s">
        <v>96</v>
      </c>
      <c r="AY192" s="6" t="s">
        <v>128</v>
      </c>
      <c r="BE192" s="144">
        <f t="shared" si="14"/>
        <v>0</v>
      </c>
      <c r="BF192" s="144">
        <f t="shared" si="15"/>
        <v>0</v>
      </c>
      <c r="BG192" s="144">
        <f t="shared" si="16"/>
        <v>0</v>
      </c>
      <c r="BH192" s="144">
        <f t="shared" si="17"/>
        <v>0</v>
      </c>
      <c r="BI192" s="144">
        <f t="shared" si="18"/>
        <v>0</v>
      </c>
      <c r="BJ192" s="6" t="s">
        <v>96</v>
      </c>
      <c r="BK192" s="144">
        <f t="shared" si="19"/>
        <v>0</v>
      </c>
      <c r="BL192" s="6" t="s">
        <v>81</v>
      </c>
      <c r="BM192" s="143" t="s">
        <v>421</v>
      </c>
    </row>
    <row r="193" spans="2:65" s="16" customFormat="1" ht="33" customHeight="1">
      <c r="B193" s="131"/>
      <c r="C193" s="149" t="s">
        <v>312</v>
      </c>
      <c r="D193" s="149" t="s">
        <v>257</v>
      </c>
      <c r="E193" s="150" t="s">
        <v>1139</v>
      </c>
      <c r="F193" s="151" t="s">
        <v>1140</v>
      </c>
      <c r="G193" s="152" t="s">
        <v>267</v>
      </c>
      <c r="H193" s="153">
        <v>9</v>
      </c>
      <c r="I193" s="154"/>
      <c r="J193" s="154">
        <f t="shared" si="10"/>
        <v>0</v>
      </c>
      <c r="K193" s="155"/>
      <c r="L193" s="156"/>
      <c r="M193" s="157"/>
      <c r="N193" s="158" t="s">
        <v>34</v>
      </c>
      <c r="O193" s="141">
        <v>0</v>
      </c>
      <c r="P193" s="141">
        <f t="shared" si="11"/>
        <v>0</v>
      </c>
      <c r="Q193" s="141">
        <v>0</v>
      </c>
      <c r="R193" s="141">
        <f t="shared" si="12"/>
        <v>0</v>
      </c>
      <c r="S193" s="141">
        <v>0</v>
      </c>
      <c r="T193" s="142">
        <f t="shared" si="13"/>
        <v>0</v>
      </c>
      <c r="AR193" s="143" t="s">
        <v>141</v>
      </c>
      <c r="AT193" s="143" t="s">
        <v>257</v>
      </c>
      <c r="AU193" s="143" t="s">
        <v>96</v>
      </c>
      <c r="AY193" s="6" t="s">
        <v>128</v>
      </c>
      <c r="BE193" s="144">
        <f t="shared" si="14"/>
        <v>0</v>
      </c>
      <c r="BF193" s="144">
        <f t="shared" si="15"/>
        <v>0</v>
      </c>
      <c r="BG193" s="144">
        <f t="shared" si="16"/>
        <v>0</v>
      </c>
      <c r="BH193" s="144">
        <f t="shared" si="17"/>
        <v>0</v>
      </c>
      <c r="BI193" s="144">
        <f t="shared" si="18"/>
        <v>0</v>
      </c>
      <c r="BJ193" s="6" t="s">
        <v>96</v>
      </c>
      <c r="BK193" s="144">
        <f t="shared" si="19"/>
        <v>0</v>
      </c>
      <c r="BL193" s="6" t="s">
        <v>81</v>
      </c>
      <c r="BM193" s="143" t="s">
        <v>424</v>
      </c>
    </row>
    <row r="194" spans="2:65" s="16" customFormat="1" ht="24.15" customHeight="1">
      <c r="B194" s="131"/>
      <c r="C194" s="132" t="s">
        <v>1141</v>
      </c>
      <c r="D194" s="132" t="s">
        <v>130</v>
      </c>
      <c r="E194" s="133" t="s">
        <v>1142</v>
      </c>
      <c r="F194" s="134" t="s">
        <v>1143</v>
      </c>
      <c r="G194" s="135" t="s">
        <v>267</v>
      </c>
      <c r="H194" s="136">
        <v>9</v>
      </c>
      <c r="I194" s="137"/>
      <c r="J194" s="137">
        <f t="shared" si="10"/>
        <v>0</v>
      </c>
      <c r="K194" s="138"/>
      <c r="L194" s="17"/>
      <c r="M194" s="139"/>
      <c r="N194" s="140" t="s">
        <v>34</v>
      </c>
      <c r="O194" s="141">
        <v>0</v>
      </c>
      <c r="P194" s="141">
        <f t="shared" si="11"/>
        <v>0</v>
      </c>
      <c r="Q194" s="141">
        <v>0</v>
      </c>
      <c r="R194" s="141">
        <f t="shared" si="12"/>
        <v>0</v>
      </c>
      <c r="S194" s="141">
        <v>0</v>
      </c>
      <c r="T194" s="142">
        <f t="shared" si="13"/>
        <v>0</v>
      </c>
      <c r="AR194" s="143" t="s">
        <v>81</v>
      </c>
      <c r="AT194" s="143" t="s">
        <v>130</v>
      </c>
      <c r="AU194" s="143" t="s">
        <v>96</v>
      </c>
      <c r="AY194" s="6" t="s">
        <v>128</v>
      </c>
      <c r="BE194" s="144">
        <f t="shared" si="14"/>
        <v>0</v>
      </c>
      <c r="BF194" s="144">
        <f t="shared" si="15"/>
        <v>0</v>
      </c>
      <c r="BG194" s="144">
        <f t="shared" si="16"/>
        <v>0</v>
      </c>
      <c r="BH194" s="144">
        <f t="shared" si="17"/>
        <v>0</v>
      </c>
      <c r="BI194" s="144">
        <f t="shared" si="18"/>
        <v>0</v>
      </c>
      <c r="BJ194" s="6" t="s">
        <v>96</v>
      </c>
      <c r="BK194" s="144">
        <f t="shared" si="19"/>
        <v>0</v>
      </c>
      <c r="BL194" s="6" t="s">
        <v>81</v>
      </c>
      <c r="BM194" s="143" t="s">
        <v>427</v>
      </c>
    </row>
    <row r="195" spans="2:65" s="16" customFormat="1" ht="24.15" customHeight="1">
      <c r="B195" s="131"/>
      <c r="C195" s="149" t="s">
        <v>316</v>
      </c>
      <c r="D195" s="149" t="s">
        <v>257</v>
      </c>
      <c r="E195" s="150" t="s">
        <v>1144</v>
      </c>
      <c r="F195" s="151" t="s">
        <v>1145</v>
      </c>
      <c r="G195" s="152" t="s">
        <v>267</v>
      </c>
      <c r="H195" s="153">
        <v>1</v>
      </c>
      <c r="I195" s="154"/>
      <c r="J195" s="154">
        <f t="shared" si="10"/>
        <v>0</v>
      </c>
      <c r="K195" s="155"/>
      <c r="L195" s="156"/>
      <c r="M195" s="157"/>
      <c r="N195" s="158" t="s">
        <v>34</v>
      </c>
      <c r="O195" s="141">
        <v>0</v>
      </c>
      <c r="P195" s="141">
        <f t="shared" si="11"/>
        <v>0</v>
      </c>
      <c r="Q195" s="141">
        <v>0</v>
      </c>
      <c r="R195" s="141">
        <f t="shared" si="12"/>
        <v>0</v>
      </c>
      <c r="S195" s="141">
        <v>0</v>
      </c>
      <c r="T195" s="142">
        <f t="shared" si="13"/>
        <v>0</v>
      </c>
      <c r="AR195" s="143" t="s">
        <v>141</v>
      </c>
      <c r="AT195" s="143" t="s">
        <v>257</v>
      </c>
      <c r="AU195" s="143" t="s">
        <v>96</v>
      </c>
      <c r="AY195" s="6" t="s">
        <v>128</v>
      </c>
      <c r="BE195" s="144">
        <f t="shared" si="14"/>
        <v>0</v>
      </c>
      <c r="BF195" s="144">
        <f t="shared" si="15"/>
        <v>0</v>
      </c>
      <c r="BG195" s="144">
        <f t="shared" si="16"/>
        <v>0</v>
      </c>
      <c r="BH195" s="144">
        <f t="shared" si="17"/>
        <v>0</v>
      </c>
      <c r="BI195" s="144">
        <f t="shared" si="18"/>
        <v>0</v>
      </c>
      <c r="BJ195" s="6" t="s">
        <v>96</v>
      </c>
      <c r="BK195" s="144">
        <f t="shared" si="19"/>
        <v>0</v>
      </c>
      <c r="BL195" s="6" t="s">
        <v>81</v>
      </c>
      <c r="BM195" s="143" t="s">
        <v>430</v>
      </c>
    </row>
    <row r="196" spans="2:65" s="16" customFormat="1" ht="24.15" customHeight="1">
      <c r="B196" s="131"/>
      <c r="C196" s="149" t="s">
        <v>1146</v>
      </c>
      <c r="D196" s="149" t="s">
        <v>257</v>
      </c>
      <c r="E196" s="150" t="s">
        <v>1147</v>
      </c>
      <c r="F196" s="151" t="s">
        <v>1148</v>
      </c>
      <c r="G196" s="152" t="s">
        <v>267</v>
      </c>
      <c r="H196" s="153">
        <v>169</v>
      </c>
      <c r="I196" s="154"/>
      <c r="J196" s="154">
        <f t="shared" si="10"/>
        <v>0</v>
      </c>
      <c r="K196" s="155"/>
      <c r="L196" s="156"/>
      <c r="M196" s="157"/>
      <c r="N196" s="158" t="s">
        <v>34</v>
      </c>
      <c r="O196" s="141">
        <v>0</v>
      </c>
      <c r="P196" s="141">
        <f t="shared" si="11"/>
        <v>0</v>
      </c>
      <c r="Q196" s="141">
        <v>0</v>
      </c>
      <c r="R196" s="141">
        <f t="shared" si="12"/>
        <v>0</v>
      </c>
      <c r="S196" s="141">
        <v>0</v>
      </c>
      <c r="T196" s="142">
        <f t="shared" si="13"/>
        <v>0</v>
      </c>
      <c r="AR196" s="143" t="s">
        <v>141</v>
      </c>
      <c r="AT196" s="143" t="s">
        <v>257</v>
      </c>
      <c r="AU196" s="143" t="s">
        <v>96</v>
      </c>
      <c r="AY196" s="6" t="s">
        <v>128</v>
      </c>
      <c r="BE196" s="144">
        <f t="shared" si="14"/>
        <v>0</v>
      </c>
      <c r="BF196" s="144">
        <f t="shared" si="15"/>
        <v>0</v>
      </c>
      <c r="BG196" s="144">
        <f t="shared" si="16"/>
        <v>0</v>
      </c>
      <c r="BH196" s="144">
        <f t="shared" si="17"/>
        <v>0</v>
      </c>
      <c r="BI196" s="144">
        <f t="shared" si="18"/>
        <v>0</v>
      </c>
      <c r="BJ196" s="6" t="s">
        <v>96</v>
      </c>
      <c r="BK196" s="144">
        <f t="shared" si="19"/>
        <v>0</v>
      </c>
      <c r="BL196" s="6" t="s">
        <v>81</v>
      </c>
      <c r="BM196" s="143" t="s">
        <v>433</v>
      </c>
    </row>
    <row r="197" spans="2:65" s="16" customFormat="1" ht="24.15" customHeight="1">
      <c r="B197" s="131"/>
      <c r="C197" s="132" t="s">
        <v>319</v>
      </c>
      <c r="D197" s="132" t="s">
        <v>130</v>
      </c>
      <c r="E197" s="133" t="s">
        <v>1149</v>
      </c>
      <c r="F197" s="134" t="s">
        <v>1150</v>
      </c>
      <c r="G197" s="135" t="s">
        <v>267</v>
      </c>
      <c r="H197" s="136">
        <v>1</v>
      </c>
      <c r="I197" s="137"/>
      <c r="J197" s="137">
        <f t="shared" si="10"/>
        <v>0</v>
      </c>
      <c r="K197" s="138"/>
      <c r="L197" s="17"/>
      <c r="M197" s="139"/>
      <c r="N197" s="140" t="s">
        <v>34</v>
      </c>
      <c r="O197" s="141">
        <v>0</v>
      </c>
      <c r="P197" s="141">
        <f t="shared" si="11"/>
        <v>0</v>
      </c>
      <c r="Q197" s="141">
        <v>0</v>
      </c>
      <c r="R197" s="141">
        <f t="shared" si="12"/>
        <v>0</v>
      </c>
      <c r="S197" s="141">
        <v>0</v>
      </c>
      <c r="T197" s="142">
        <f t="shared" si="13"/>
        <v>0</v>
      </c>
      <c r="AR197" s="143" t="s">
        <v>81</v>
      </c>
      <c r="AT197" s="143" t="s">
        <v>130</v>
      </c>
      <c r="AU197" s="143" t="s">
        <v>96</v>
      </c>
      <c r="AY197" s="6" t="s">
        <v>128</v>
      </c>
      <c r="BE197" s="144">
        <f t="shared" si="14"/>
        <v>0</v>
      </c>
      <c r="BF197" s="144">
        <f t="shared" si="15"/>
        <v>0</v>
      </c>
      <c r="BG197" s="144">
        <f t="shared" si="16"/>
        <v>0</v>
      </c>
      <c r="BH197" s="144">
        <f t="shared" si="17"/>
        <v>0</v>
      </c>
      <c r="BI197" s="144">
        <f t="shared" si="18"/>
        <v>0</v>
      </c>
      <c r="BJ197" s="6" t="s">
        <v>96</v>
      </c>
      <c r="BK197" s="144">
        <f t="shared" si="19"/>
        <v>0</v>
      </c>
      <c r="BL197" s="6" t="s">
        <v>81</v>
      </c>
      <c r="BM197" s="143" t="s">
        <v>436</v>
      </c>
    </row>
    <row r="198" spans="2:65" s="16" customFormat="1" ht="24.15" customHeight="1">
      <c r="B198" s="131"/>
      <c r="C198" s="132" t="s">
        <v>1151</v>
      </c>
      <c r="D198" s="132" t="s">
        <v>130</v>
      </c>
      <c r="E198" s="133" t="s">
        <v>1152</v>
      </c>
      <c r="F198" s="134" t="s">
        <v>1153</v>
      </c>
      <c r="G198" s="135" t="s">
        <v>267</v>
      </c>
      <c r="H198" s="136">
        <v>10</v>
      </c>
      <c r="I198" s="137"/>
      <c r="J198" s="137">
        <f t="shared" si="10"/>
        <v>0</v>
      </c>
      <c r="K198" s="138"/>
      <c r="L198" s="17"/>
      <c r="M198" s="139"/>
      <c r="N198" s="140" t="s">
        <v>34</v>
      </c>
      <c r="O198" s="141">
        <v>0</v>
      </c>
      <c r="P198" s="141">
        <f t="shared" si="11"/>
        <v>0</v>
      </c>
      <c r="Q198" s="141">
        <v>0</v>
      </c>
      <c r="R198" s="141">
        <f t="shared" si="12"/>
        <v>0</v>
      </c>
      <c r="S198" s="141">
        <v>0</v>
      </c>
      <c r="T198" s="142">
        <f t="shared" si="13"/>
        <v>0</v>
      </c>
      <c r="AR198" s="143" t="s">
        <v>81</v>
      </c>
      <c r="AT198" s="143" t="s">
        <v>130</v>
      </c>
      <c r="AU198" s="143" t="s">
        <v>96</v>
      </c>
      <c r="AY198" s="6" t="s">
        <v>128</v>
      </c>
      <c r="BE198" s="144">
        <f t="shared" si="14"/>
        <v>0</v>
      </c>
      <c r="BF198" s="144">
        <f t="shared" si="15"/>
        <v>0</v>
      </c>
      <c r="BG198" s="144">
        <f t="shared" si="16"/>
        <v>0</v>
      </c>
      <c r="BH198" s="144">
        <f t="shared" si="17"/>
        <v>0</v>
      </c>
      <c r="BI198" s="144">
        <f t="shared" si="18"/>
        <v>0</v>
      </c>
      <c r="BJ198" s="6" t="s">
        <v>96</v>
      </c>
      <c r="BK198" s="144">
        <f t="shared" si="19"/>
        <v>0</v>
      </c>
      <c r="BL198" s="6" t="s">
        <v>81</v>
      </c>
      <c r="BM198" s="143" t="s">
        <v>439</v>
      </c>
    </row>
    <row r="199" spans="2:65" s="16" customFormat="1" ht="24.15" customHeight="1">
      <c r="B199" s="131"/>
      <c r="C199" s="132" t="s">
        <v>326</v>
      </c>
      <c r="D199" s="132" t="s">
        <v>130</v>
      </c>
      <c r="E199" s="133" t="s">
        <v>1154</v>
      </c>
      <c r="F199" s="134" t="s">
        <v>1155</v>
      </c>
      <c r="G199" s="135" t="s">
        <v>267</v>
      </c>
      <c r="H199" s="136">
        <v>2</v>
      </c>
      <c r="I199" s="137"/>
      <c r="J199" s="137">
        <f t="shared" si="10"/>
        <v>0</v>
      </c>
      <c r="K199" s="138"/>
      <c r="L199" s="17"/>
      <c r="M199" s="139"/>
      <c r="N199" s="140" t="s">
        <v>34</v>
      </c>
      <c r="O199" s="141">
        <v>0</v>
      </c>
      <c r="P199" s="141">
        <f t="shared" si="11"/>
        <v>0</v>
      </c>
      <c r="Q199" s="141">
        <v>0</v>
      </c>
      <c r="R199" s="141">
        <f t="shared" si="12"/>
        <v>0</v>
      </c>
      <c r="S199" s="141">
        <v>0</v>
      </c>
      <c r="T199" s="142">
        <f t="shared" si="13"/>
        <v>0</v>
      </c>
      <c r="AR199" s="143" t="s">
        <v>81</v>
      </c>
      <c r="AT199" s="143" t="s">
        <v>130</v>
      </c>
      <c r="AU199" s="143" t="s">
        <v>96</v>
      </c>
      <c r="AY199" s="6" t="s">
        <v>128</v>
      </c>
      <c r="BE199" s="144">
        <f t="shared" si="14"/>
        <v>0</v>
      </c>
      <c r="BF199" s="144">
        <f t="shared" si="15"/>
        <v>0</v>
      </c>
      <c r="BG199" s="144">
        <f t="shared" si="16"/>
        <v>0</v>
      </c>
      <c r="BH199" s="144">
        <f t="shared" si="17"/>
        <v>0</v>
      </c>
      <c r="BI199" s="144">
        <f t="shared" si="18"/>
        <v>0</v>
      </c>
      <c r="BJ199" s="6" t="s">
        <v>96</v>
      </c>
      <c r="BK199" s="144">
        <f t="shared" si="19"/>
        <v>0</v>
      </c>
      <c r="BL199" s="6" t="s">
        <v>81</v>
      </c>
      <c r="BM199" s="143" t="s">
        <v>442</v>
      </c>
    </row>
    <row r="200" spans="2:65" s="16" customFormat="1" ht="24.15" customHeight="1">
      <c r="B200" s="131"/>
      <c r="C200" s="132" t="s">
        <v>1156</v>
      </c>
      <c r="D200" s="132" t="s">
        <v>130</v>
      </c>
      <c r="E200" s="133" t="s">
        <v>1157</v>
      </c>
      <c r="F200" s="134" t="s">
        <v>1158</v>
      </c>
      <c r="G200" s="135" t="s">
        <v>267</v>
      </c>
      <c r="H200" s="136">
        <v>57</v>
      </c>
      <c r="I200" s="137"/>
      <c r="J200" s="137">
        <f t="shared" si="10"/>
        <v>0</v>
      </c>
      <c r="K200" s="138"/>
      <c r="L200" s="17"/>
      <c r="M200" s="139"/>
      <c r="N200" s="140" t="s">
        <v>34</v>
      </c>
      <c r="O200" s="141">
        <v>0</v>
      </c>
      <c r="P200" s="141">
        <f t="shared" si="11"/>
        <v>0</v>
      </c>
      <c r="Q200" s="141">
        <v>0</v>
      </c>
      <c r="R200" s="141">
        <f t="shared" si="12"/>
        <v>0</v>
      </c>
      <c r="S200" s="141">
        <v>0</v>
      </c>
      <c r="T200" s="142">
        <f t="shared" si="13"/>
        <v>0</v>
      </c>
      <c r="AR200" s="143" t="s">
        <v>81</v>
      </c>
      <c r="AT200" s="143" t="s">
        <v>130</v>
      </c>
      <c r="AU200" s="143" t="s">
        <v>96</v>
      </c>
      <c r="AY200" s="6" t="s">
        <v>128</v>
      </c>
      <c r="BE200" s="144">
        <f t="shared" si="14"/>
        <v>0</v>
      </c>
      <c r="BF200" s="144">
        <f t="shared" si="15"/>
        <v>0</v>
      </c>
      <c r="BG200" s="144">
        <f t="shared" si="16"/>
        <v>0</v>
      </c>
      <c r="BH200" s="144">
        <f t="shared" si="17"/>
        <v>0</v>
      </c>
      <c r="BI200" s="144">
        <f t="shared" si="18"/>
        <v>0</v>
      </c>
      <c r="BJ200" s="6" t="s">
        <v>96</v>
      </c>
      <c r="BK200" s="144">
        <f t="shared" si="19"/>
        <v>0</v>
      </c>
      <c r="BL200" s="6" t="s">
        <v>81</v>
      </c>
      <c r="BM200" s="143" t="s">
        <v>445</v>
      </c>
    </row>
    <row r="201" spans="2:65" s="16" customFormat="1" ht="24.15" customHeight="1">
      <c r="B201" s="131"/>
      <c r="C201" s="149" t="s">
        <v>329</v>
      </c>
      <c r="D201" s="149" t="s">
        <v>257</v>
      </c>
      <c r="E201" s="150" t="s">
        <v>1159</v>
      </c>
      <c r="F201" s="151" t="s">
        <v>1160</v>
      </c>
      <c r="G201" s="152" t="s">
        <v>267</v>
      </c>
      <c r="H201" s="153">
        <v>57</v>
      </c>
      <c r="I201" s="154"/>
      <c r="J201" s="154">
        <f t="shared" si="10"/>
        <v>0</v>
      </c>
      <c r="K201" s="155"/>
      <c r="L201" s="156"/>
      <c r="M201" s="157"/>
      <c r="N201" s="158" t="s">
        <v>34</v>
      </c>
      <c r="O201" s="141">
        <v>0</v>
      </c>
      <c r="P201" s="141">
        <f t="shared" si="11"/>
        <v>0</v>
      </c>
      <c r="Q201" s="141">
        <v>0</v>
      </c>
      <c r="R201" s="141">
        <f t="shared" si="12"/>
        <v>0</v>
      </c>
      <c r="S201" s="141">
        <v>0</v>
      </c>
      <c r="T201" s="142">
        <f t="shared" si="13"/>
        <v>0</v>
      </c>
      <c r="AR201" s="143" t="s">
        <v>141</v>
      </c>
      <c r="AT201" s="143" t="s">
        <v>257</v>
      </c>
      <c r="AU201" s="143" t="s">
        <v>96</v>
      </c>
      <c r="AY201" s="6" t="s">
        <v>128</v>
      </c>
      <c r="BE201" s="144">
        <f t="shared" si="14"/>
        <v>0</v>
      </c>
      <c r="BF201" s="144">
        <f t="shared" si="15"/>
        <v>0</v>
      </c>
      <c r="BG201" s="144">
        <f t="shared" si="16"/>
        <v>0</v>
      </c>
      <c r="BH201" s="144">
        <f t="shared" si="17"/>
        <v>0</v>
      </c>
      <c r="BI201" s="144">
        <f t="shared" si="18"/>
        <v>0</v>
      </c>
      <c r="BJ201" s="6" t="s">
        <v>96</v>
      </c>
      <c r="BK201" s="144">
        <f t="shared" si="19"/>
        <v>0</v>
      </c>
      <c r="BL201" s="6" t="s">
        <v>81</v>
      </c>
      <c r="BM201" s="143" t="s">
        <v>448</v>
      </c>
    </row>
    <row r="202" spans="2:65" s="16" customFormat="1" ht="24.15" customHeight="1">
      <c r="B202" s="131"/>
      <c r="C202" s="149" t="s">
        <v>1161</v>
      </c>
      <c r="D202" s="149" t="s">
        <v>257</v>
      </c>
      <c r="E202" s="150" t="s">
        <v>1162</v>
      </c>
      <c r="F202" s="151" t="s">
        <v>1163</v>
      </c>
      <c r="G202" s="152" t="s">
        <v>267</v>
      </c>
      <c r="H202" s="153">
        <v>37</v>
      </c>
      <c r="I202" s="154"/>
      <c r="J202" s="154">
        <f t="shared" si="10"/>
        <v>0</v>
      </c>
      <c r="K202" s="155"/>
      <c r="L202" s="156"/>
      <c r="M202" s="157"/>
      <c r="N202" s="158" t="s">
        <v>34</v>
      </c>
      <c r="O202" s="141">
        <v>0</v>
      </c>
      <c r="P202" s="141">
        <f t="shared" si="11"/>
        <v>0</v>
      </c>
      <c r="Q202" s="141">
        <v>0</v>
      </c>
      <c r="R202" s="141">
        <f t="shared" si="12"/>
        <v>0</v>
      </c>
      <c r="S202" s="141">
        <v>0</v>
      </c>
      <c r="T202" s="142">
        <f t="shared" si="13"/>
        <v>0</v>
      </c>
      <c r="AR202" s="143" t="s">
        <v>141</v>
      </c>
      <c r="AT202" s="143" t="s">
        <v>257</v>
      </c>
      <c r="AU202" s="143" t="s">
        <v>96</v>
      </c>
      <c r="AY202" s="6" t="s">
        <v>128</v>
      </c>
      <c r="BE202" s="144">
        <f t="shared" si="14"/>
        <v>0</v>
      </c>
      <c r="BF202" s="144">
        <f t="shared" si="15"/>
        <v>0</v>
      </c>
      <c r="BG202" s="144">
        <f t="shared" si="16"/>
        <v>0</v>
      </c>
      <c r="BH202" s="144">
        <f t="shared" si="17"/>
        <v>0</v>
      </c>
      <c r="BI202" s="144">
        <f t="shared" si="18"/>
        <v>0</v>
      </c>
      <c r="BJ202" s="6" t="s">
        <v>96</v>
      </c>
      <c r="BK202" s="144">
        <f t="shared" si="19"/>
        <v>0</v>
      </c>
      <c r="BL202" s="6" t="s">
        <v>81</v>
      </c>
      <c r="BM202" s="143" t="s">
        <v>452</v>
      </c>
    </row>
    <row r="203" spans="2:65" s="16" customFormat="1" ht="24.15" customHeight="1">
      <c r="B203" s="131"/>
      <c r="C203" s="149" t="s">
        <v>332</v>
      </c>
      <c r="D203" s="149" t="s">
        <v>257</v>
      </c>
      <c r="E203" s="150" t="s">
        <v>1164</v>
      </c>
      <c r="F203" s="151" t="s">
        <v>1165</v>
      </c>
      <c r="G203" s="152" t="s">
        <v>267</v>
      </c>
      <c r="H203" s="153">
        <v>15</v>
      </c>
      <c r="I203" s="154"/>
      <c r="J203" s="154">
        <f t="shared" si="10"/>
        <v>0</v>
      </c>
      <c r="K203" s="155"/>
      <c r="L203" s="156"/>
      <c r="M203" s="157"/>
      <c r="N203" s="158" t="s">
        <v>34</v>
      </c>
      <c r="O203" s="141">
        <v>0</v>
      </c>
      <c r="P203" s="141">
        <f t="shared" si="11"/>
        <v>0</v>
      </c>
      <c r="Q203" s="141">
        <v>0</v>
      </c>
      <c r="R203" s="141">
        <f t="shared" si="12"/>
        <v>0</v>
      </c>
      <c r="S203" s="141">
        <v>0</v>
      </c>
      <c r="T203" s="142">
        <f t="shared" si="13"/>
        <v>0</v>
      </c>
      <c r="AR203" s="143" t="s">
        <v>141</v>
      </c>
      <c r="AT203" s="143" t="s">
        <v>257</v>
      </c>
      <c r="AU203" s="143" t="s">
        <v>96</v>
      </c>
      <c r="AY203" s="6" t="s">
        <v>128</v>
      </c>
      <c r="BE203" s="144">
        <f t="shared" si="14"/>
        <v>0</v>
      </c>
      <c r="BF203" s="144">
        <f t="shared" si="15"/>
        <v>0</v>
      </c>
      <c r="BG203" s="144">
        <f t="shared" si="16"/>
        <v>0</v>
      </c>
      <c r="BH203" s="144">
        <f t="shared" si="17"/>
        <v>0</v>
      </c>
      <c r="BI203" s="144">
        <f t="shared" si="18"/>
        <v>0</v>
      </c>
      <c r="BJ203" s="6" t="s">
        <v>96</v>
      </c>
      <c r="BK203" s="144">
        <f t="shared" si="19"/>
        <v>0</v>
      </c>
      <c r="BL203" s="6" t="s">
        <v>81</v>
      </c>
      <c r="BM203" s="143" t="s">
        <v>456</v>
      </c>
    </row>
    <row r="204" spans="2:65" s="16" customFormat="1" ht="24.15" customHeight="1">
      <c r="B204" s="131"/>
      <c r="C204" s="132" t="s">
        <v>1166</v>
      </c>
      <c r="D204" s="132" t="s">
        <v>130</v>
      </c>
      <c r="E204" s="133" t="s">
        <v>1167</v>
      </c>
      <c r="F204" s="134" t="s">
        <v>1168</v>
      </c>
      <c r="G204" s="135" t="s">
        <v>267</v>
      </c>
      <c r="H204" s="136">
        <v>2</v>
      </c>
      <c r="I204" s="137"/>
      <c r="J204" s="137">
        <f t="shared" si="10"/>
        <v>0</v>
      </c>
      <c r="K204" s="138"/>
      <c r="L204" s="17"/>
      <c r="M204" s="139"/>
      <c r="N204" s="140" t="s">
        <v>34</v>
      </c>
      <c r="O204" s="141">
        <v>0</v>
      </c>
      <c r="P204" s="141">
        <f t="shared" si="11"/>
        <v>0</v>
      </c>
      <c r="Q204" s="141">
        <v>0</v>
      </c>
      <c r="R204" s="141">
        <f t="shared" si="12"/>
        <v>0</v>
      </c>
      <c r="S204" s="141">
        <v>0</v>
      </c>
      <c r="T204" s="142">
        <f t="shared" si="13"/>
        <v>0</v>
      </c>
      <c r="AR204" s="143" t="s">
        <v>81</v>
      </c>
      <c r="AT204" s="143" t="s">
        <v>130</v>
      </c>
      <c r="AU204" s="143" t="s">
        <v>96</v>
      </c>
      <c r="AY204" s="6" t="s">
        <v>128</v>
      </c>
      <c r="BE204" s="144">
        <f t="shared" si="14"/>
        <v>0</v>
      </c>
      <c r="BF204" s="144">
        <f t="shared" si="15"/>
        <v>0</v>
      </c>
      <c r="BG204" s="144">
        <f t="shared" si="16"/>
        <v>0</v>
      </c>
      <c r="BH204" s="144">
        <f t="shared" si="17"/>
        <v>0</v>
      </c>
      <c r="BI204" s="144">
        <f t="shared" si="18"/>
        <v>0</v>
      </c>
      <c r="BJ204" s="6" t="s">
        <v>96</v>
      </c>
      <c r="BK204" s="144">
        <f t="shared" si="19"/>
        <v>0</v>
      </c>
      <c r="BL204" s="6" t="s">
        <v>81</v>
      </c>
      <c r="BM204" s="143" t="s">
        <v>459</v>
      </c>
    </row>
    <row r="205" spans="2:65" s="16" customFormat="1" ht="24.15" customHeight="1">
      <c r="B205" s="131"/>
      <c r="C205" s="132" t="s">
        <v>335</v>
      </c>
      <c r="D205" s="132" t="s">
        <v>130</v>
      </c>
      <c r="E205" s="133" t="s">
        <v>1169</v>
      </c>
      <c r="F205" s="134" t="s">
        <v>1170</v>
      </c>
      <c r="G205" s="135" t="s">
        <v>267</v>
      </c>
      <c r="H205" s="136">
        <v>15</v>
      </c>
      <c r="I205" s="137"/>
      <c r="J205" s="137">
        <f t="shared" si="10"/>
        <v>0</v>
      </c>
      <c r="K205" s="138"/>
      <c r="L205" s="17"/>
      <c r="M205" s="139"/>
      <c r="N205" s="140" t="s">
        <v>34</v>
      </c>
      <c r="O205" s="141">
        <v>0</v>
      </c>
      <c r="P205" s="141">
        <f t="shared" si="11"/>
        <v>0</v>
      </c>
      <c r="Q205" s="141">
        <v>0</v>
      </c>
      <c r="R205" s="141">
        <f t="shared" si="12"/>
        <v>0</v>
      </c>
      <c r="S205" s="141">
        <v>0</v>
      </c>
      <c r="T205" s="142">
        <f t="shared" si="13"/>
        <v>0</v>
      </c>
      <c r="AR205" s="143" t="s">
        <v>81</v>
      </c>
      <c r="AT205" s="143" t="s">
        <v>130</v>
      </c>
      <c r="AU205" s="143" t="s">
        <v>96</v>
      </c>
      <c r="AY205" s="6" t="s">
        <v>128</v>
      </c>
      <c r="BE205" s="144">
        <f t="shared" si="14"/>
        <v>0</v>
      </c>
      <c r="BF205" s="144">
        <f t="shared" si="15"/>
        <v>0</v>
      </c>
      <c r="BG205" s="144">
        <f t="shared" si="16"/>
        <v>0</v>
      </c>
      <c r="BH205" s="144">
        <f t="shared" si="17"/>
        <v>0</v>
      </c>
      <c r="BI205" s="144">
        <f t="shared" si="18"/>
        <v>0</v>
      </c>
      <c r="BJ205" s="6" t="s">
        <v>96</v>
      </c>
      <c r="BK205" s="144">
        <f t="shared" si="19"/>
        <v>0</v>
      </c>
      <c r="BL205" s="6" t="s">
        <v>81</v>
      </c>
      <c r="BM205" s="143" t="s">
        <v>462</v>
      </c>
    </row>
    <row r="206" spans="2:65" s="16" customFormat="1" ht="24.15" customHeight="1">
      <c r="B206" s="131"/>
      <c r="C206" s="132" t="s">
        <v>1171</v>
      </c>
      <c r="D206" s="132" t="s">
        <v>130</v>
      </c>
      <c r="E206" s="133" t="s">
        <v>1172</v>
      </c>
      <c r="F206" s="134" t="s">
        <v>1173</v>
      </c>
      <c r="G206" s="135" t="s">
        <v>267</v>
      </c>
      <c r="H206" s="136">
        <v>2</v>
      </c>
      <c r="I206" s="137"/>
      <c r="J206" s="137">
        <f t="shared" si="10"/>
        <v>0</v>
      </c>
      <c r="K206" s="138"/>
      <c r="L206" s="17"/>
      <c r="M206" s="139"/>
      <c r="N206" s="140" t="s">
        <v>34</v>
      </c>
      <c r="O206" s="141">
        <v>0</v>
      </c>
      <c r="P206" s="141">
        <f t="shared" si="11"/>
        <v>0</v>
      </c>
      <c r="Q206" s="141">
        <v>0</v>
      </c>
      <c r="R206" s="141">
        <f t="shared" si="12"/>
        <v>0</v>
      </c>
      <c r="S206" s="141">
        <v>0</v>
      </c>
      <c r="T206" s="142">
        <f t="shared" si="13"/>
        <v>0</v>
      </c>
      <c r="AR206" s="143" t="s">
        <v>81</v>
      </c>
      <c r="AT206" s="143" t="s">
        <v>130</v>
      </c>
      <c r="AU206" s="143" t="s">
        <v>96</v>
      </c>
      <c r="AY206" s="6" t="s">
        <v>128</v>
      </c>
      <c r="BE206" s="144">
        <f t="shared" si="14"/>
        <v>0</v>
      </c>
      <c r="BF206" s="144">
        <f t="shared" si="15"/>
        <v>0</v>
      </c>
      <c r="BG206" s="144">
        <f t="shared" si="16"/>
        <v>0</v>
      </c>
      <c r="BH206" s="144">
        <f t="shared" si="17"/>
        <v>0</v>
      </c>
      <c r="BI206" s="144">
        <f t="shared" si="18"/>
        <v>0</v>
      </c>
      <c r="BJ206" s="6" t="s">
        <v>96</v>
      </c>
      <c r="BK206" s="144">
        <f t="shared" si="19"/>
        <v>0</v>
      </c>
      <c r="BL206" s="6" t="s">
        <v>81</v>
      </c>
      <c r="BM206" s="143" t="s">
        <v>465</v>
      </c>
    </row>
    <row r="207" spans="2:65" s="16" customFormat="1" ht="24.15" customHeight="1">
      <c r="B207" s="131"/>
      <c r="C207" s="149" t="s">
        <v>338</v>
      </c>
      <c r="D207" s="149" t="s">
        <v>257</v>
      </c>
      <c r="E207" s="150" t="s">
        <v>1174</v>
      </c>
      <c r="F207" s="151" t="s">
        <v>1175</v>
      </c>
      <c r="G207" s="152" t="s">
        <v>267</v>
      </c>
      <c r="H207" s="153">
        <v>2</v>
      </c>
      <c r="I207" s="154"/>
      <c r="J207" s="154">
        <f t="shared" si="10"/>
        <v>0</v>
      </c>
      <c r="K207" s="155"/>
      <c r="L207" s="156"/>
      <c r="M207" s="157"/>
      <c r="N207" s="158" t="s">
        <v>34</v>
      </c>
      <c r="O207" s="141">
        <v>0</v>
      </c>
      <c r="P207" s="141">
        <f t="shared" si="11"/>
        <v>0</v>
      </c>
      <c r="Q207" s="141">
        <v>0</v>
      </c>
      <c r="R207" s="141">
        <f t="shared" si="12"/>
        <v>0</v>
      </c>
      <c r="S207" s="141">
        <v>0</v>
      </c>
      <c r="T207" s="142">
        <f t="shared" si="13"/>
        <v>0</v>
      </c>
      <c r="AR207" s="143" t="s">
        <v>141</v>
      </c>
      <c r="AT207" s="143" t="s">
        <v>257</v>
      </c>
      <c r="AU207" s="143" t="s">
        <v>96</v>
      </c>
      <c r="AY207" s="6" t="s">
        <v>128</v>
      </c>
      <c r="BE207" s="144">
        <f t="shared" si="14"/>
        <v>0</v>
      </c>
      <c r="BF207" s="144">
        <f t="shared" si="15"/>
        <v>0</v>
      </c>
      <c r="BG207" s="144">
        <f t="shared" si="16"/>
        <v>0</v>
      </c>
      <c r="BH207" s="144">
        <f t="shared" si="17"/>
        <v>0</v>
      </c>
      <c r="BI207" s="144">
        <f t="shared" si="18"/>
        <v>0</v>
      </c>
      <c r="BJ207" s="6" t="s">
        <v>96</v>
      </c>
      <c r="BK207" s="144">
        <f t="shared" si="19"/>
        <v>0</v>
      </c>
      <c r="BL207" s="6" t="s">
        <v>81</v>
      </c>
      <c r="BM207" s="143" t="s">
        <v>468</v>
      </c>
    </row>
    <row r="208" spans="2:65" s="16" customFormat="1" ht="24.15" customHeight="1">
      <c r="B208" s="131"/>
      <c r="C208" s="149" t="s">
        <v>1176</v>
      </c>
      <c r="D208" s="149" t="s">
        <v>257</v>
      </c>
      <c r="E208" s="150" t="s">
        <v>1177</v>
      </c>
      <c r="F208" s="151" t="s">
        <v>1178</v>
      </c>
      <c r="G208" s="152" t="s">
        <v>267</v>
      </c>
      <c r="H208" s="153">
        <v>2</v>
      </c>
      <c r="I208" s="154"/>
      <c r="J208" s="154">
        <f t="shared" si="10"/>
        <v>0</v>
      </c>
      <c r="K208" s="155"/>
      <c r="L208" s="156"/>
      <c r="M208" s="157"/>
      <c r="N208" s="158" t="s">
        <v>34</v>
      </c>
      <c r="O208" s="141">
        <v>0</v>
      </c>
      <c r="P208" s="141">
        <f t="shared" si="11"/>
        <v>0</v>
      </c>
      <c r="Q208" s="141">
        <v>0</v>
      </c>
      <c r="R208" s="141">
        <f t="shared" si="12"/>
        <v>0</v>
      </c>
      <c r="S208" s="141">
        <v>0</v>
      </c>
      <c r="T208" s="142">
        <f t="shared" si="13"/>
        <v>0</v>
      </c>
      <c r="AR208" s="143" t="s">
        <v>141</v>
      </c>
      <c r="AT208" s="143" t="s">
        <v>257</v>
      </c>
      <c r="AU208" s="143" t="s">
        <v>96</v>
      </c>
      <c r="AY208" s="6" t="s">
        <v>128</v>
      </c>
      <c r="BE208" s="144">
        <f t="shared" si="14"/>
        <v>0</v>
      </c>
      <c r="BF208" s="144">
        <f t="shared" si="15"/>
        <v>0</v>
      </c>
      <c r="BG208" s="144">
        <f t="shared" si="16"/>
        <v>0</v>
      </c>
      <c r="BH208" s="144">
        <f t="shared" si="17"/>
        <v>0</v>
      </c>
      <c r="BI208" s="144">
        <f t="shared" si="18"/>
        <v>0</v>
      </c>
      <c r="BJ208" s="6" t="s">
        <v>96</v>
      </c>
      <c r="BK208" s="144">
        <f t="shared" si="19"/>
        <v>0</v>
      </c>
      <c r="BL208" s="6" t="s">
        <v>81</v>
      </c>
      <c r="BM208" s="143" t="s">
        <v>471</v>
      </c>
    </row>
    <row r="209" spans="2:65" s="16" customFormat="1" ht="24.15" customHeight="1">
      <c r="B209" s="131"/>
      <c r="C209" s="149" t="s">
        <v>341</v>
      </c>
      <c r="D209" s="149" t="s">
        <v>257</v>
      </c>
      <c r="E209" s="150" t="s">
        <v>1179</v>
      </c>
      <c r="F209" s="151" t="s">
        <v>1180</v>
      </c>
      <c r="G209" s="152" t="s">
        <v>267</v>
      </c>
      <c r="H209" s="153">
        <v>5</v>
      </c>
      <c r="I209" s="154"/>
      <c r="J209" s="154">
        <f t="shared" si="10"/>
        <v>0</v>
      </c>
      <c r="K209" s="155"/>
      <c r="L209" s="156"/>
      <c r="M209" s="157"/>
      <c r="N209" s="158" t="s">
        <v>34</v>
      </c>
      <c r="O209" s="141">
        <v>0</v>
      </c>
      <c r="P209" s="141">
        <f t="shared" si="11"/>
        <v>0</v>
      </c>
      <c r="Q209" s="141">
        <v>0</v>
      </c>
      <c r="R209" s="141">
        <f t="shared" si="12"/>
        <v>0</v>
      </c>
      <c r="S209" s="141">
        <v>0</v>
      </c>
      <c r="T209" s="142">
        <f t="shared" si="13"/>
        <v>0</v>
      </c>
      <c r="AR209" s="143" t="s">
        <v>141</v>
      </c>
      <c r="AT209" s="143" t="s">
        <v>257</v>
      </c>
      <c r="AU209" s="143" t="s">
        <v>96</v>
      </c>
      <c r="AY209" s="6" t="s">
        <v>128</v>
      </c>
      <c r="BE209" s="144">
        <f t="shared" si="14"/>
        <v>0</v>
      </c>
      <c r="BF209" s="144">
        <f t="shared" si="15"/>
        <v>0</v>
      </c>
      <c r="BG209" s="144">
        <f t="shared" si="16"/>
        <v>0</v>
      </c>
      <c r="BH209" s="144">
        <f t="shared" si="17"/>
        <v>0</v>
      </c>
      <c r="BI209" s="144">
        <f t="shared" si="18"/>
        <v>0</v>
      </c>
      <c r="BJ209" s="6" t="s">
        <v>96</v>
      </c>
      <c r="BK209" s="144">
        <f t="shared" si="19"/>
        <v>0</v>
      </c>
      <c r="BL209" s="6" t="s">
        <v>81</v>
      </c>
      <c r="BM209" s="143" t="s">
        <v>474</v>
      </c>
    </row>
    <row r="210" spans="2:65" s="16" customFormat="1" ht="24.15" customHeight="1">
      <c r="B210" s="131"/>
      <c r="C210" s="132" t="s">
        <v>1181</v>
      </c>
      <c r="D210" s="132" t="s">
        <v>130</v>
      </c>
      <c r="E210" s="133" t="s">
        <v>1182</v>
      </c>
      <c r="F210" s="134" t="s">
        <v>1183</v>
      </c>
      <c r="G210" s="135" t="s">
        <v>267</v>
      </c>
      <c r="H210" s="136">
        <v>5</v>
      </c>
      <c r="I210" s="137"/>
      <c r="J210" s="137">
        <f t="shared" si="10"/>
        <v>0</v>
      </c>
      <c r="K210" s="138"/>
      <c r="L210" s="17"/>
      <c r="M210" s="139"/>
      <c r="N210" s="140" t="s">
        <v>34</v>
      </c>
      <c r="O210" s="141">
        <v>0</v>
      </c>
      <c r="P210" s="141">
        <f t="shared" si="11"/>
        <v>0</v>
      </c>
      <c r="Q210" s="141">
        <v>0</v>
      </c>
      <c r="R210" s="141">
        <f t="shared" si="12"/>
        <v>0</v>
      </c>
      <c r="S210" s="141">
        <v>0</v>
      </c>
      <c r="T210" s="142">
        <f t="shared" si="13"/>
        <v>0</v>
      </c>
      <c r="AR210" s="143" t="s">
        <v>81</v>
      </c>
      <c r="AT210" s="143" t="s">
        <v>130</v>
      </c>
      <c r="AU210" s="143" t="s">
        <v>96</v>
      </c>
      <c r="AY210" s="6" t="s">
        <v>128</v>
      </c>
      <c r="BE210" s="144">
        <f t="shared" si="14"/>
        <v>0</v>
      </c>
      <c r="BF210" s="144">
        <f t="shared" si="15"/>
        <v>0</v>
      </c>
      <c r="BG210" s="144">
        <f t="shared" si="16"/>
        <v>0</v>
      </c>
      <c r="BH210" s="144">
        <f t="shared" si="17"/>
        <v>0</v>
      </c>
      <c r="BI210" s="144">
        <f t="shared" si="18"/>
        <v>0</v>
      </c>
      <c r="BJ210" s="6" t="s">
        <v>96</v>
      </c>
      <c r="BK210" s="144">
        <f t="shared" si="19"/>
        <v>0</v>
      </c>
      <c r="BL210" s="6" t="s">
        <v>81</v>
      </c>
      <c r="BM210" s="143" t="s">
        <v>477</v>
      </c>
    </row>
    <row r="211" spans="2:65" s="16" customFormat="1" ht="24.15" customHeight="1">
      <c r="B211" s="131"/>
      <c r="C211" s="149" t="s">
        <v>344</v>
      </c>
      <c r="D211" s="149" t="s">
        <v>257</v>
      </c>
      <c r="E211" s="150" t="s">
        <v>1184</v>
      </c>
      <c r="F211" s="151" t="s">
        <v>1185</v>
      </c>
      <c r="G211" s="152" t="s">
        <v>267</v>
      </c>
      <c r="H211" s="153">
        <v>5</v>
      </c>
      <c r="I211" s="154"/>
      <c r="J211" s="154">
        <f t="shared" si="10"/>
        <v>0</v>
      </c>
      <c r="K211" s="155"/>
      <c r="L211" s="156"/>
      <c r="M211" s="157"/>
      <c r="N211" s="158" t="s">
        <v>34</v>
      </c>
      <c r="O211" s="141">
        <v>0</v>
      </c>
      <c r="P211" s="141">
        <f t="shared" si="11"/>
        <v>0</v>
      </c>
      <c r="Q211" s="141">
        <v>0</v>
      </c>
      <c r="R211" s="141">
        <f t="shared" si="12"/>
        <v>0</v>
      </c>
      <c r="S211" s="141">
        <v>0</v>
      </c>
      <c r="T211" s="142">
        <f t="shared" si="13"/>
        <v>0</v>
      </c>
      <c r="AR211" s="143" t="s">
        <v>141</v>
      </c>
      <c r="AT211" s="143" t="s">
        <v>257</v>
      </c>
      <c r="AU211" s="143" t="s">
        <v>96</v>
      </c>
      <c r="AY211" s="6" t="s">
        <v>128</v>
      </c>
      <c r="BE211" s="144">
        <f t="shared" si="14"/>
        <v>0</v>
      </c>
      <c r="BF211" s="144">
        <f t="shared" si="15"/>
        <v>0</v>
      </c>
      <c r="BG211" s="144">
        <f t="shared" si="16"/>
        <v>0</v>
      </c>
      <c r="BH211" s="144">
        <f t="shared" si="17"/>
        <v>0</v>
      </c>
      <c r="BI211" s="144">
        <f t="shared" si="18"/>
        <v>0</v>
      </c>
      <c r="BJ211" s="6" t="s">
        <v>96</v>
      </c>
      <c r="BK211" s="144">
        <f t="shared" si="19"/>
        <v>0</v>
      </c>
      <c r="BL211" s="6" t="s">
        <v>81</v>
      </c>
      <c r="BM211" s="143" t="s">
        <v>480</v>
      </c>
    </row>
    <row r="212" spans="2:65" s="16" customFormat="1" ht="24.15" customHeight="1">
      <c r="B212" s="131"/>
      <c r="C212" s="132" t="s">
        <v>1186</v>
      </c>
      <c r="D212" s="132" t="s">
        <v>130</v>
      </c>
      <c r="E212" s="133" t="s">
        <v>1187</v>
      </c>
      <c r="F212" s="134" t="s">
        <v>1188</v>
      </c>
      <c r="G212" s="135" t="s">
        <v>267</v>
      </c>
      <c r="H212" s="136">
        <v>1</v>
      </c>
      <c r="I212" s="137"/>
      <c r="J212" s="137">
        <f t="shared" si="10"/>
        <v>0</v>
      </c>
      <c r="K212" s="138"/>
      <c r="L212" s="17"/>
      <c r="M212" s="139"/>
      <c r="N212" s="140" t="s">
        <v>34</v>
      </c>
      <c r="O212" s="141">
        <v>0</v>
      </c>
      <c r="P212" s="141">
        <f t="shared" si="11"/>
        <v>0</v>
      </c>
      <c r="Q212" s="141">
        <v>0</v>
      </c>
      <c r="R212" s="141">
        <f t="shared" si="12"/>
        <v>0</v>
      </c>
      <c r="S212" s="141">
        <v>0</v>
      </c>
      <c r="T212" s="142">
        <f t="shared" si="13"/>
        <v>0</v>
      </c>
      <c r="AR212" s="143" t="s">
        <v>81</v>
      </c>
      <c r="AT212" s="143" t="s">
        <v>130</v>
      </c>
      <c r="AU212" s="143" t="s">
        <v>96</v>
      </c>
      <c r="AY212" s="6" t="s">
        <v>128</v>
      </c>
      <c r="BE212" s="144">
        <f t="shared" si="14"/>
        <v>0</v>
      </c>
      <c r="BF212" s="144">
        <f t="shared" si="15"/>
        <v>0</v>
      </c>
      <c r="BG212" s="144">
        <f t="shared" si="16"/>
        <v>0</v>
      </c>
      <c r="BH212" s="144">
        <f t="shared" si="17"/>
        <v>0</v>
      </c>
      <c r="BI212" s="144">
        <f t="shared" si="18"/>
        <v>0</v>
      </c>
      <c r="BJ212" s="6" t="s">
        <v>96</v>
      </c>
      <c r="BK212" s="144">
        <f t="shared" si="19"/>
        <v>0</v>
      </c>
      <c r="BL212" s="6" t="s">
        <v>81</v>
      </c>
      <c r="BM212" s="143" t="s">
        <v>483</v>
      </c>
    </row>
    <row r="213" spans="2:65" s="16" customFormat="1" ht="24.15" customHeight="1">
      <c r="B213" s="131"/>
      <c r="C213" s="132" t="s">
        <v>347</v>
      </c>
      <c r="D213" s="132" t="s">
        <v>130</v>
      </c>
      <c r="E213" s="133" t="s">
        <v>1189</v>
      </c>
      <c r="F213" s="134" t="s">
        <v>1190</v>
      </c>
      <c r="G213" s="135" t="s">
        <v>267</v>
      </c>
      <c r="H213" s="136">
        <v>1</v>
      </c>
      <c r="I213" s="137"/>
      <c r="J213" s="137">
        <f t="shared" si="10"/>
        <v>0</v>
      </c>
      <c r="K213" s="138"/>
      <c r="L213" s="17"/>
      <c r="M213" s="139"/>
      <c r="N213" s="140" t="s">
        <v>34</v>
      </c>
      <c r="O213" s="141">
        <v>0</v>
      </c>
      <c r="P213" s="141">
        <f t="shared" si="11"/>
        <v>0</v>
      </c>
      <c r="Q213" s="141">
        <v>0</v>
      </c>
      <c r="R213" s="141">
        <f t="shared" si="12"/>
        <v>0</v>
      </c>
      <c r="S213" s="141">
        <v>0</v>
      </c>
      <c r="T213" s="142">
        <f t="shared" si="13"/>
        <v>0</v>
      </c>
      <c r="AR213" s="143" t="s">
        <v>81</v>
      </c>
      <c r="AT213" s="143" t="s">
        <v>130</v>
      </c>
      <c r="AU213" s="143" t="s">
        <v>96</v>
      </c>
      <c r="AY213" s="6" t="s">
        <v>128</v>
      </c>
      <c r="BE213" s="144">
        <f t="shared" si="14"/>
        <v>0</v>
      </c>
      <c r="BF213" s="144">
        <f t="shared" si="15"/>
        <v>0</v>
      </c>
      <c r="BG213" s="144">
        <f t="shared" si="16"/>
        <v>0</v>
      </c>
      <c r="BH213" s="144">
        <f t="shared" si="17"/>
        <v>0</v>
      </c>
      <c r="BI213" s="144">
        <f t="shared" si="18"/>
        <v>0</v>
      </c>
      <c r="BJ213" s="6" t="s">
        <v>96</v>
      </c>
      <c r="BK213" s="144">
        <f t="shared" si="19"/>
        <v>0</v>
      </c>
      <c r="BL213" s="6" t="s">
        <v>81</v>
      </c>
      <c r="BM213" s="143" t="s">
        <v>486</v>
      </c>
    </row>
    <row r="214" spans="2:65" s="16" customFormat="1" ht="24.15" customHeight="1">
      <c r="B214" s="131"/>
      <c r="C214" s="132" t="s">
        <v>1191</v>
      </c>
      <c r="D214" s="132" t="s">
        <v>130</v>
      </c>
      <c r="E214" s="133" t="s">
        <v>1192</v>
      </c>
      <c r="F214" s="134" t="s">
        <v>1193</v>
      </c>
      <c r="G214" s="135" t="s">
        <v>267</v>
      </c>
      <c r="H214" s="136">
        <v>1</v>
      </c>
      <c r="I214" s="137"/>
      <c r="J214" s="137">
        <f t="shared" si="10"/>
        <v>0</v>
      </c>
      <c r="K214" s="138"/>
      <c r="L214" s="17"/>
      <c r="M214" s="139"/>
      <c r="N214" s="140" t="s">
        <v>34</v>
      </c>
      <c r="O214" s="141">
        <v>0</v>
      </c>
      <c r="P214" s="141">
        <f t="shared" si="11"/>
        <v>0</v>
      </c>
      <c r="Q214" s="141">
        <v>0</v>
      </c>
      <c r="R214" s="141">
        <f t="shared" si="12"/>
        <v>0</v>
      </c>
      <c r="S214" s="141">
        <v>0</v>
      </c>
      <c r="T214" s="142">
        <f t="shared" si="13"/>
        <v>0</v>
      </c>
      <c r="AR214" s="143" t="s">
        <v>81</v>
      </c>
      <c r="AT214" s="143" t="s">
        <v>130</v>
      </c>
      <c r="AU214" s="143" t="s">
        <v>96</v>
      </c>
      <c r="AY214" s="6" t="s">
        <v>128</v>
      </c>
      <c r="BE214" s="144">
        <f t="shared" si="14"/>
        <v>0</v>
      </c>
      <c r="BF214" s="144">
        <f t="shared" si="15"/>
        <v>0</v>
      </c>
      <c r="BG214" s="144">
        <f t="shared" si="16"/>
        <v>0</v>
      </c>
      <c r="BH214" s="144">
        <f t="shared" si="17"/>
        <v>0</v>
      </c>
      <c r="BI214" s="144">
        <f t="shared" si="18"/>
        <v>0</v>
      </c>
      <c r="BJ214" s="6" t="s">
        <v>96</v>
      </c>
      <c r="BK214" s="144">
        <f t="shared" si="19"/>
        <v>0</v>
      </c>
      <c r="BL214" s="6" t="s">
        <v>81</v>
      </c>
      <c r="BM214" s="143" t="s">
        <v>489</v>
      </c>
    </row>
    <row r="215" spans="2:65" s="16" customFormat="1" ht="24.15" customHeight="1">
      <c r="B215" s="131"/>
      <c r="C215" s="132" t="s">
        <v>350</v>
      </c>
      <c r="D215" s="132" t="s">
        <v>130</v>
      </c>
      <c r="E215" s="133" t="s">
        <v>1194</v>
      </c>
      <c r="F215" s="134" t="s">
        <v>1195</v>
      </c>
      <c r="G215" s="135" t="s">
        <v>267</v>
      </c>
      <c r="H215" s="136">
        <v>1</v>
      </c>
      <c r="I215" s="137"/>
      <c r="J215" s="137">
        <f t="shared" si="10"/>
        <v>0</v>
      </c>
      <c r="K215" s="138"/>
      <c r="L215" s="17"/>
      <c r="M215" s="139"/>
      <c r="N215" s="140" t="s">
        <v>34</v>
      </c>
      <c r="O215" s="141">
        <v>0</v>
      </c>
      <c r="P215" s="141">
        <f t="shared" si="11"/>
        <v>0</v>
      </c>
      <c r="Q215" s="141">
        <v>0</v>
      </c>
      <c r="R215" s="141">
        <f t="shared" si="12"/>
        <v>0</v>
      </c>
      <c r="S215" s="141">
        <v>0</v>
      </c>
      <c r="T215" s="142">
        <f t="shared" si="13"/>
        <v>0</v>
      </c>
      <c r="AR215" s="143" t="s">
        <v>81</v>
      </c>
      <c r="AT215" s="143" t="s">
        <v>130</v>
      </c>
      <c r="AU215" s="143" t="s">
        <v>96</v>
      </c>
      <c r="AY215" s="6" t="s">
        <v>128</v>
      </c>
      <c r="BE215" s="144">
        <f t="shared" si="14"/>
        <v>0</v>
      </c>
      <c r="BF215" s="144">
        <f t="shared" si="15"/>
        <v>0</v>
      </c>
      <c r="BG215" s="144">
        <f t="shared" si="16"/>
        <v>0</v>
      </c>
      <c r="BH215" s="144">
        <f t="shared" si="17"/>
        <v>0</v>
      </c>
      <c r="BI215" s="144">
        <f t="shared" si="18"/>
        <v>0</v>
      </c>
      <c r="BJ215" s="6" t="s">
        <v>96</v>
      </c>
      <c r="BK215" s="144">
        <f t="shared" si="19"/>
        <v>0</v>
      </c>
      <c r="BL215" s="6" t="s">
        <v>81</v>
      </c>
      <c r="BM215" s="143" t="s">
        <v>492</v>
      </c>
    </row>
    <row r="216" spans="2:65" s="16" customFormat="1" ht="24.15" customHeight="1">
      <c r="B216" s="131"/>
      <c r="C216" s="149" t="s">
        <v>1196</v>
      </c>
      <c r="D216" s="149" t="s">
        <v>257</v>
      </c>
      <c r="E216" s="150" t="s">
        <v>1197</v>
      </c>
      <c r="F216" s="151" t="s">
        <v>1198</v>
      </c>
      <c r="G216" s="152" t="s">
        <v>267</v>
      </c>
      <c r="H216" s="153">
        <v>1</v>
      </c>
      <c r="I216" s="154"/>
      <c r="J216" s="154">
        <f t="shared" si="10"/>
        <v>0</v>
      </c>
      <c r="K216" s="155"/>
      <c r="L216" s="156"/>
      <c r="M216" s="157"/>
      <c r="N216" s="158" t="s">
        <v>34</v>
      </c>
      <c r="O216" s="141">
        <v>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141</v>
      </c>
      <c r="AT216" s="143" t="s">
        <v>257</v>
      </c>
      <c r="AU216" s="143" t="s">
        <v>96</v>
      </c>
      <c r="AY216" s="6" t="s">
        <v>128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6" t="s">
        <v>96</v>
      </c>
      <c r="BK216" s="144">
        <f t="shared" si="19"/>
        <v>0</v>
      </c>
      <c r="BL216" s="6" t="s">
        <v>81</v>
      </c>
      <c r="BM216" s="143" t="s">
        <v>495</v>
      </c>
    </row>
    <row r="217" spans="2:65" s="16" customFormat="1" ht="24.15" customHeight="1">
      <c r="B217" s="131"/>
      <c r="C217" s="149" t="s">
        <v>353</v>
      </c>
      <c r="D217" s="149" t="s">
        <v>257</v>
      </c>
      <c r="E217" s="150" t="s">
        <v>1199</v>
      </c>
      <c r="F217" s="151" t="s">
        <v>1200</v>
      </c>
      <c r="G217" s="152" t="s">
        <v>267</v>
      </c>
      <c r="H217" s="153">
        <v>1</v>
      </c>
      <c r="I217" s="154"/>
      <c r="J217" s="154">
        <f t="shared" si="10"/>
        <v>0</v>
      </c>
      <c r="K217" s="155"/>
      <c r="L217" s="156"/>
      <c r="M217" s="157"/>
      <c r="N217" s="158" t="s">
        <v>34</v>
      </c>
      <c r="O217" s="141">
        <v>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141</v>
      </c>
      <c r="AT217" s="143" t="s">
        <v>257</v>
      </c>
      <c r="AU217" s="143" t="s">
        <v>96</v>
      </c>
      <c r="AY217" s="6" t="s">
        <v>128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6" t="s">
        <v>96</v>
      </c>
      <c r="BK217" s="144">
        <f t="shared" si="19"/>
        <v>0</v>
      </c>
      <c r="BL217" s="6" t="s">
        <v>81</v>
      </c>
      <c r="BM217" s="143" t="s">
        <v>498</v>
      </c>
    </row>
    <row r="218" spans="2:65" s="16" customFormat="1" ht="24.15" customHeight="1">
      <c r="B218" s="131"/>
      <c r="C218" s="149" t="s">
        <v>1201</v>
      </c>
      <c r="D218" s="149" t="s">
        <v>257</v>
      </c>
      <c r="E218" s="150" t="s">
        <v>1202</v>
      </c>
      <c r="F218" s="151" t="s">
        <v>1203</v>
      </c>
      <c r="G218" s="152" t="s">
        <v>267</v>
      </c>
      <c r="H218" s="153">
        <v>1</v>
      </c>
      <c r="I218" s="154"/>
      <c r="J218" s="154">
        <f t="shared" si="10"/>
        <v>0</v>
      </c>
      <c r="K218" s="155"/>
      <c r="L218" s="156"/>
      <c r="M218" s="157"/>
      <c r="N218" s="158" t="s">
        <v>34</v>
      </c>
      <c r="O218" s="141">
        <v>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141</v>
      </c>
      <c r="AT218" s="143" t="s">
        <v>257</v>
      </c>
      <c r="AU218" s="143" t="s">
        <v>96</v>
      </c>
      <c r="AY218" s="6" t="s">
        <v>128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6" t="s">
        <v>96</v>
      </c>
      <c r="BK218" s="144">
        <f t="shared" si="19"/>
        <v>0</v>
      </c>
      <c r="BL218" s="6" t="s">
        <v>81</v>
      </c>
      <c r="BM218" s="143" t="s">
        <v>501</v>
      </c>
    </row>
    <row r="219" spans="2:65" s="16" customFormat="1" ht="24.15" customHeight="1">
      <c r="B219" s="131"/>
      <c r="C219" s="149" t="s">
        <v>356</v>
      </c>
      <c r="D219" s="149" t="s">
        <v>257</v>
      </c>
      <c r="E219" s="150" t="s">
        <v>1204</v>
      </c>
      <c r="F219" s="151" t="s">
        <v>1205</v>
      </c>
      <c r="G219" s="152" t="s">
        <v>267</v>
      </c>
      <c r="H219" s="153">
        <v>1</v>
      </c>
      <c r="I219" s="154"/>
      <c r="J219" s="154">
        <f t="shared" si="10"/>
        <v>0</v>
      </c>
      <c r="K219" s="155"/>
      <c r="L219" s="156"/>
      <c r="M219" s="157"/>
      <c r="N219" s="158" t="s">
        <v>34</v>
      </c>
      <c r="O219" s="141">
        <v>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141</v>
      </c>
      <c r="AT219" s="143" t="s">
        <v>257</v>
      </c>
      <c r="AU219" s="143" t="s">
        <v>96</v>
      </c>
      <c r="AY219" s="6" t="s">
        <v>128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6" t="s">
        <v>96</v>
      </c>
      <c r="BK219" s="144">
        <f t="shared" si="19"/>
        <v>0</v>
      </c>
      <c r="BL219" s="6" t="s">
        <v>81</v>
      </c>
      <c r="BM219" s="143" t="s">
        <v>504</v>
      </c>
    </row>
    <row r="220" spans="2:65" s="16" customFormat="1" ht="24.15" customHeight="1">
      <c r="B220" s="131"/>
      <c r="C220" s="149" t="s">
        <v>1206</v>
      </c>
      <c r="D220" s="149" t="s">
        <v>257</v>
      </c>
      <c r="E220" s="150" t="s">
        <v>1207</v>
      </c>
      <c r="F220" s="151" t="s">
        <v>1208</v>
      </c>
      <c r="G220" s="152" t="s">
        <v>267</v>
      </c>
      <c r="H220" s="153">
        <v>1</v>
      </c>
      <c r="I220" s="154"/>
      <c r="J220" s="154">
        <f t="shared" si="10"/>
        <v>0</v>
      </c>
      <c r="K220" s="155"/>
      <c r="L220" s="156"/>
      <c r="M220" s="157"/>
      <c r="N220" s="158" t="s">
        <v>34</v>
      </c>
      <c r="O220" s="141">
        <v>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141</v>
      </c>
      <c r="AT220" s="143" t="s">
        <v>257</v>
      </c>
      <c r="AU220" s="143" t="s">
        <v>96</v>
      </c>
      <c r="AY220" s="6" t="s">
        <v>128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6" t="s">
        <v>96</v>
      </c>
      <c r="BK220" s="144">
        <f t="shared" si="19"/>
        <v>0</v>
      </c>
      <c r="BL220" s="6" t="s">
        <v>81</v>
      </c>
      <c r="BM220" s="143" t="s">
        <v>507</v>
      </c>
    </row>
    <row r="221" spans="2:65" s="16" customFormat="1" ht="24.15" customHeight="1">
      <c r="B221" s="131"/>
      <c r="C221" s="149" t="s">
        <v>359</v>
      </c>
      <c r="D221" s="149" t="s">
        <v>257</v>
      </c>
      <c r="E221" s="150" t="s">
        <v>1209</v>
      </c>
      <c r="F221" s="151" t="s">
        <v>1210</v>
      </c>
      <c r="G221" s="152" t="s">
        <v>267</v>
      </c>
      <c r="H221" s="153">
        <v>6</v>
      </c>
      <c r="I221" s="154"/>
      <c r="J221" s="154">
        <f t="shared" si="10"/>
        <v>0</v>
      </c>
      <c r="K221" s="155"/>
      <c r="L221" s="156"/>
      <c r="M221" s="157"/>
      <c r="N221" s="158" t="s">
        <v>34</v>
      </c>
      <c r="O221" s="141">
        <v>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141</v>
      </c>
      <c r="AT221" s="143" t="s">
        <v>257</v>
      </c>
      <c r="AU221" s="143" t="s">
        <v>96</v>
      </c>
      <c r="AY221" s="6" t="s">
        <v>128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6" t="s">
        <v>96</v>
      </c>
      <c r="BK221" s="144">
        <f t="shared" si="19"/>
        <v>0</v>
      </c>
      <c r="BL221" s="6" t="s">
        <v>81</v>
      </c>
      <c r="BM221" s="143" t="s">
        <v>510</v>
      </c>
    </row>
    <row r="222" spans="2:65" s="16" customFormat="1" ht="24.15" customHeight="1">
      <c r="B222" s="131"/>
      <c r="C222" s="149" t="s">
        <v>1211</v>
      </c>
      <c r="D222" s="149" t="s">
        <v>257</v>
      </c>
      <c r="E222" s="150" t="s">
        <v>1212</v>
      </c>
      <c r="F222" s="151" t="s">
        <v>1213</v>
      </c>
      <c r="G222" s="152" t="s">
        <v>267</v>
      </c>
      <c r="H222" s="153">
        <v>2</v>
      </c>
      <c r="I222" s="154"/>
      <c r="J222" s="154">
        <f t="shared" si="10"/>
        <v>0</v>
      </c>
      <c r="K222" s="155"/>
      <c r="L222" s="156"/>
      <c r="M222" s="157"/>
      <c r="N222" s="158" t="s">
        <v>34</v>
      </c>
      <c r="O222" s="141">
        <v>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141</v>
      </c>
      <c r="AT222" s="143" t="s">
        <v>257</v>
      </c>
      <c r="AU222" s="143" t="s">
        <v>96</v>
      </c>
      <c r="AY222" s="6" t="s">
        <v>128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6" t="s">
        <v>96</v>
      </c>
      <c r="BK222" s="144">
        <f t="shared" si="19"/>
        <v>0</v>
      </c>
      <c r="BL222" s="6" t="s">
        <v>81</v>
      </c>
      <c r="BM222" s="143" t="s">
        <v>513</v>
      </c>
    </row>
    <row r="223" spans="2:65" s="16" customFormat="1" ht="24.15" customHeight="1">
      <c r="B223" s="131"/>
      <c r="C223" s="132" t="s">
        <v>362</v>
      </c>
      <c r="D223" s="132" t="s">
        <v>130</v>
      </c>
      <c r="E223" s="133" t="s">
        <v>1214</v>
      </c>
      <c r="F223" s="134" t="s">
        <v>1215</v>
      </c>
      <c r="G223" s="135" t="s">
        <v>267</v>
      </c>
      <c r="H223" s="136">
        <v>1</v>
      </c>
      <c r="I223" s="137"/>
      <c r="J223" s="137">
        <f t="shared" si="10"/>
        <v>0</v>
      </c>
      <c r="K223" s="138"/>
      <c r="L223" s="17"/>
      <c r="M223" s="139"/>
      <c r="N223" s="140" t="s">
        <v>34</v>
      </c>
      <c r="O223" s="141">
        <v>0</v>
      </c>
      <c r="P223" s="141">
        <f t="shared" si="11"/>
        <v>0</v>
      </c>
      <c r="Q223" s="141">
        <v>0</v>
      </c>
      <c r="R223" s="141">
        <f t="shared" si="12"/>
        <v>0</v>
      </c>
      <c r="S223" s="141">
        <v>0</v>
      </c>
      <c r="T223" s="142">
        <f t="shared" si="13"/>
        <v>0</v>
      </c>
      <c r="AR223" s="143" t="s">
        <v>81</v>
      </c>
      <c r="AT223" s="143" t="s">
        <v>130</v>
      </c>
      <c r="AU223" s="143" t="s">
        <v>96</v>
      </c>
      <c r="AY223" s="6" t="s">
        <v>128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6" t="s">
        <v>96</v>
      </c>
      <c r="BK223" s="144">
        <f t="shared" si="19"/>
        <v>0</v>
      </c>
      <c r="BL223" s="6" t="s">
        <v>81</v>
      </c>
      <c r="BM223" s="143" t="s">
        <v>516</v>
      </c>
    </row>
    <row r="224" spans="2:65" s="16" customFormat="1" ht="24.15" customHeight="1">
      <c r="B224" s="131"/>
      <c r="C224" s="132" t="s">
        <v>1216</v>
      </c>
      <c r="D224" s="132" t="s">
        <v>130</v>
      </c>
      <c r="E224" s="133" t="s">
        <v>1217</v>
      </c>
      <c r="F224" s="134" t="s">
        <v>1218</v>
      </c>
      <c r="G224" s="135" t="s">
        <v>267</v>
      </c>
      <c r="H224" s="136">
        <v>113</v>
      </c>
      <c r="I224" s="137"/>
      <c r="J224" s="137">
        <f t="shared" si="10"/>
        <v>0</v>
      </c>
      <c r="K224" s="138"/>
      <c r="L224" s="17"/>
      <c r="M224" s="139"/>
      <c r="N224" s="140" t="s">
        <v>34</v>
      </c>
      <c r="O224" s="141">
        <v>0</v>
      </c>
      <c r="P224" s="141">
        <f t="shared" si="11"/>
        <v>0</v>
      </c>
      <c r="Q224" s="141">
        <v>0</v>
      </c>
      <c r="R224" s="141">
        <f t="shared" si="12"/>
        <v>0</v>
      </c>
      <c r="S224" s="141">
        <v>0</v>
      </c>
      <c r="T224" s="142">
        <f t="shared" si="13"/>
        <v>0</v>
      </c>
      <c r="AR224" s="143" t="s">
        <v>81</v>
      </c>
      <c r="AT224" s="143" t="s">
        <v>130</v>
      </c>
      <c r="AU224" s="143" t="s">
        <v>96</v>
      </c>
      <c r="AY224" s="6" t="s">
        <v>128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6" t="s">
        <v>96</v>
      </c>
      <c r="BK224" s="144">
        <f t="shared" si="19"/>
        <v>0</v>
      </c>
      <c r="BL224" s="6" t="s">
        <v>81</v>
      </c>
      <c r="BM224" s="143" t="s">
        <v>519</v>
      </c>
    </row>
    <row r="225" spans="2:65" s="16" customFormat="1" ht="24.15" customHeight="1">
      <c r="B225" s="131"/>
      <c r="C225" s="132" t="s">
        <v>365</v>
      </c>
      <c r="D225" s="132" t="s">
        <v>130</v>
      </c>
      <c r="E225" s="133" t="s">
        <v>1219</v>
      </c>
      <c r="F225" s="134" t="s">
        <v>1220</v>
      </c>
      <c r="G225" s="135" t="s">
        <v>267</v>
      </c>
      <c r="H225" s="136">
        <v>33</v>
      </c>
      <c r="I225" s="137"/>
      <c r="J225" s="137">
        <f t="shared" si="10"/>
        <v>0</v>
      </c>
      <c r="K225" s="138"/>
      <c r="L225" s="17"/>
      <c r="M225" s="139"/>
      <c r="N225" s="140" t="s">
        <v>34</v>
      </c>
      <c r="O225" s="141">
        <v>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81</v>
      </c>
      <c r="AT225" s="143" t="s">
        <v>130</v>
      </c>
      <c r="AU225" s="143" t="s">
        <v>96</v>
      </c>
      <c r="AY225" s="6" t="s">
        <v>128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6" t="s">
        <v>96</v>
      </c>
      <c r="BK225" s="144">
        <f t="shared" si="19"/>
        <v>0</v>
      </c>
      <c r="BL225" s="6" t="s">
        <v>81</v>
      </c>
      <c r="BM225" s="143" t="s">
        <v>522</v>
      </c>
    </row>
    <row r="226" spans="2:65" s="16" customFormat="1" ht="37.950000000000003" customHeight="1">
      <c r="B226" s="131"/>
      <c r="C226" s="149" t="s">
        <v>1221</v>
      </c>
      <c r="D226" s="149" t="s">
        <v>257</v>
      </c>
      <c r="E226" s="150" t="s">
        <v>1222</v>
      </c>
      <c r="F226" s="151" t="s">
        <v>1223</v>
      </c>
      <c r="G226" s="152" t="s">
        <v>267</v>
      </c>
      <c r="H226" s="153">
        <v>33</v>
      </c>
      <c r="I226" s="154"/>
      <c r="J226" s="154">
        <f t="shared" si="10"/>
        <v>0</v>
      </c>
      <c r="K226" s="155"/>
      <c r="L226" s="156"/>
      <c r="M226" s="157"/>
      <c r="N226" s="158" t="s">
        <v>34</v>
      </c>
      <c r="O226" s="141">
        <v>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141</v>
      </c>
      <c r="AT226" s="143" t="s">
        <v>257</v>
      </c>
      <c r="AU226" s="143" t="s">
        <v>96</v>
      </c>
      <c r="AY226" s="6" t="s">
        <v>128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6" t="s">
        <v>96</v>
      </c>
      <c r="BK226" s="144">
        <f t="shared" si="19"/>
        <v>0</v>
      </c>
      <c r="BL226" s="6" t="s">
        <v>81</v>
      </c>
      <c r="BM226" s="143" t="s">
        <v>525</v>
      </c>
    </row>
    <row r="227" spans="2:65" s="16" customFormat="1" ht="24.15" customHeight="1">
      <c r="B227" s="131"/>
      <c r="C227" s="132" t="s">
        <v>368</v>
      </c>
      <c r="D227" s="132" t="s">
        <v>130</v>
      </c>
      <c r="E227" s="133" t="s">
        <v>1224</v>
      </c>
      <c r="F227" s="134" t="s">
        <v>1225</v>
      </c>
      <c r="G227" s="135" t="s">
        <v>267</v>
      </c>
      <c r="H227" s="136">
        <v>24</v>
      </c>
      <c r="I227" s="137"/>
      <c r="J227" s="137">
        <f t="shared" si="10"/>
        <v>0</v>
      </c>
      <c r="K227" s="138"/>
      <c r="L227" s="17"/>
      <c r="M227" s="139"/>
      <c r="N227" s="140" t="s">
        <v>34</v>
      </c>
      <c r="O227" s="141">
        <v>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81</v>
      </c>
      <c r="AT227" s="143" t="s">
        <v>130</v>
      </c>
      <c r="AU227" s="143" t="s">
        <v>96</v>
      </c>
      <c r="AY227" s="6" t="s">
        <v>128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6" t="s">
        <v>96</v>
      </c>
      <c r="BK227" s="144">
        <f t="shared" si="19"/>
        <v>0</v>
      </c>
      <c r="BL227" s="6" t="s">
        <v>81</v>
      </c>
      <c r="BM227" s="143" t="s">
        <v>530</v>
      </c>
    </row>
    <row r="228" spans="2:65" s="16" customFormat="1" ht="24.15" customHeight="1">
      <c r="B228" s="131"/>
      <c r="C228" s="132" t="s">
        <v>1226</v>
      </c>
      <c r="D228" s="132" t="s">
        <v>130</v>
      </c>
      <c r="E228" s="133" t="s">
        <v>1227</v>
      </c>
      <c r="F228" s="134" t="s">
        <v>1228</v>
      </c>
      <c r="G228" s="135" t="s">
        <v>267</v>
      </c>
      <c r="H228" s="136">
        <v>15</v>
      </c>
      <c r="I228" s="137"/>
      <c r="J228" s="137">
        <f t="shared" si="10"/>
        <v>0</v>
      </c>
      <c r="K228" s="138"/>
      <c r="L228" s="17"/>
      <c r="M228" s="139"/>
      <c r="N228" s="140" t="s">
        <v>34</v>
      </c>
      <c r="O228" s="141">
        <v>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81</v>
      </c>
      <c r="AT228" s="143" t="s">
        <v>130</v>
      </c>
      <c r="AU228" s="143" t="s">
        <v>96</v>
      </c>
      <c r="AY228" s="6" t="s">
        <v>128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6" t="s">
        <v>96</v>
      </c>
      <c r="BK228" s="144">
        <f t="shared" si="19"/>
        <v>0</v>
      </c>
      <c r="BL228" s="6" t="s">
        <v>81</v>
      </c>
      <c r="BM228" s="143" t="s">
        <v>535</v>
      </c>
    </row>
    <row r="229" spans="2:65" s="16" customFormat="1" ht="37.950000000000003" customHeight="1">
      <c r="B229" s="131"/>
      <c r="C229" s="149" t="s">
        <v>371</v>
      </c>
      <c r="D229" s="149" t="s">
        <v>257</v>
      </c>
      <c r="E229" s="150" t="s">
        <v>1229</v>
      </c>
      <c r="F229" s="151" t="s">
        <v>1230</v>
      </c>
      <c r="G229" s="152" t="s">
        <v>267</v>
      </c>
      <c r="H229" s="153">
        <v>400</v>
      </c>
      <c r="I229" s="154"/>
      <c r="J229" s="154">
        <f t="shared" si="10"/>
        <v>0</v>
      </c>
      <c r="K229" s="155"/>
      <c r="L229" s="156"/>
      <c r="M229" s="157"/>
      <c r="N229" s="158" t="s">
        <v>34</v>
      </c>
      <c r="O229" s="141">
        <v>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141</v>
      </c>
      <c r="AT229" s="143" t="s">
        <v>257</v>
      </c>
      <c r="AU229" s="143" t="s">
        <v>96</v>
      </c>
      <c r="AY229" s="6" t="s">
        <v>128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6" t="s">
        <v>96</v>
      </c>
      <c r="BK229" s="144">
        <f t="shared" si="19"/>
        <v>0</v>
      </c>
      <c r="BL229" s="6" t="s">
        <v>81</v>
      </c>
      <c r="BM229" s="143" t="s">
        <v>538</v>
      </c>
    </row>
    <row r="230" spans="2:65" s="16" customFormat="1" ht="33" customHeight="1">
      <c r="B230" s="131"/>
      <c r="C230" s="149" t="s">
        <v>1231</v>
      </c>
      <c r="D230" s="149" t="s">
        <v>257</v>
      </c>
      <c r="E230" s="150" t="s">
        <v>1232</v>
      </c>
      <c r="F230" s="151" t="s">
        <v>1233</v>
      </c>
      <c r="G230" s="152" t="s">
        <v>267</v>
      </c>
      <c r="H230" s="153">
        <v>400</v>
      </c>
      <c r="I230" s="154"/>
      <c r="J230" s="154">
        <f t="shared" si="10"/>
        <v>0</v>
      </c>
      <c r="K230" s="155"/>
      <c r="L230" s="156"/>
      <c r="M230" s="157"/>
      <c r="N230" s="158" t="s">
        <v>34</v>
      </c>
      <c r="O230" s="141">
        <v>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0</v>
      </c>
      <c r="T230" s="142">
        <f t="shared" si="13"/>
        <v>0</v>
      </c>
      <c r="AR230" s="143" t="s">
        <v>141</v>
      </c>
      <c r="AT230" s="143" t="s">
        <v>257</v>
      </c>
      <c r="AU230" s="143" t="s">
        <v>96</v>
      </c>
      <c r="AY230" s="6" t="s">
        <v>128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6" t="s">
        <v>96</v>
      </c>
      <c r="BK230" s="144">
        <f t="shared" si="19"/>
        <v>0</v>
      </c>
      <c r="BL230" s="6" t="s">
        <v>81</v>
      </c>
      <c r="BM230" s="143" t="s">
        <v>541</v>
      </c>
    </row>
    <row r="231" spans="2:65" s="16" customFormat="1" ht="24.15" customHeight="1">
      <c r="B231" s="131"/>
      <c r="C231" s="149" t="s">
        <v>374</v>
      </c>
      <c r="D231" s="149" t="s">
        <v>257</v>
      </c>
      <c r="E231" s="150" t="s">
        <v>1234</v>
      </c>
      <c r="F231" s="151" t="s">
        <v>1235</v>
      </c>
      <c r="G231" s="152" t="s">
        <v>267</v>
      </c>
      <c r="H231" s="153">
        <v>2</v>
      </c>
      <c r="I231" s="154"/>
      <c r="J231" s="154">
        <f t="shared" si="10"/>
        <v>0</v>
      </c>
      <c r="K231" s="155"/>
      <c r="L231" s="156"/>
      <c r="M231" s="157"/>
      <c r="N231" s="158" t="s">
        <v>34</v>
      </c>
      <c r="O231" s="141">
        <v>0</v>
      </c>
      <c r="P231" s="141">
        <f t="shared" si="11"/>
        <v>0</v>
      </c>
      <c r="Q231" s="141">
        <v>0</v>
      </c>
      <c r="R231" s="141">
        <f t="shared" si="12"/>
        <v>0</v>
      </c>
      <c r="S231" s="141">
        <v>0</v>
      </c>
      <c r="T231" s="142">
        <f t="shared" si="13"/>
        <v>0</v>
      </c>
      <c r="AR231" s="143" t="s">
        <v>141</v>
      </c>
      <c r="AT231" s="143" t="s">
        <v>257</v>
      </c>
      <c r="AU231" s="143" t="s">
        <v>96</v>
      </c>
      <c r="AY231" s="6" t="s">
        <v>128</v>
      </c>
      <c r="BE231" s="144">
        <f t="shared" si="14"/>
        <v>0</v>
      </c>
      <c r="BF231" s="144">
        <f t="shared" si="15"/>
        <v>0</v>
      </c>
      <c r="BG231" s="144">
        <f t="shared" si="16"/>
        <v>0</v>
      </c>
      <c r="BH231" s="144">
        <f t="shared" si="17"/>
        <v>0</v>
      </c>
      <c r="BI231" s="144">
        <f t="shared" si="18"/>
        <v>0</v>
      </c>
      <c r="BJ231" s="6" t="s">
        <v>96</v>
      </c>
      <c r="BK231" s="144">
        <f t="shared" si="19"/>
        <v>0</v>
      </c>
      <c r="BL231" s="6" t="s">
        <v>81</v>
      </c>
      <c r="BM231" s="143" t="s">
        <v>544</v>
      </c>
    </row>
    <row r="232" spans="2:65" s="16" customFormat="1" ht="24.15" customHeight="1">
      <c r="B232" s="131"/>
      <c r="C232" s="149" t="s">
        <v>1236</v>
      </c>
      <c r="D232" s="149" t="s">
        <v>257</v>
      </c>
      <c r="E232" s="150" t="s">
        <v>1237</v>
      </c>
      <c r="F232" s="151" t="s">
        <v>1238</v>
      </c>
      <c r="G232" s="152" t="s">
        <v>267</v>
      </c>
      <c r="H232" s="153">
        <v>19</v>
      </c>
      <c r="I232" s="154"/>
      <c r="J232" s="154">
        <f t="shared" si="10"/>
        <v>0</v>
      </c>
      <c r="K232" s="155"/>
      <c r="L232" s="156"/>
      <c r="M232" s="157"/>
      <c r="N232" s="158" t="s">
        <v>34</v>
      </c>
      <c r="O232" s="141">
        <v>0</v>
      </c>
      <c r="P232" s="141">
        <f t="shared" si="11"/>
        <v>0</v>
      </c>
      <c r="Q232" s="141">
        <v>0</v>
      </c>
      <c r="R232" s="141">
        <f t="shared" si="12"/>
        <v>0</v>
      </c>
      <c r="S232" s="141">
        <v>0</v>
      </c>
      <c r="T232" s="142">
        <f t="shared" si="13"/>
        <v>0</v>
      </c>
      <c r="AR232" s="143" t="s">
        <v>141</v>
      </c>
      <c r="AT232" s="143" t="s">
        <v>257</v>
      </c>
      <c r="AU232" s="143" t="s">
        <v>96</v>
      </c>
      <c r="AY232" s="6" t="s">
        <v>128</v>
      </c>
      <c r="BE232" s="144">
        <f t="shared" si="14"/>
        <v>0</v>
      </c>
      <c r="BF232" s="144">
        <f t="shared" si="15"/>
        <v>0</v>
      </c>
      <c r="BG232" s="144">
        <f t="shared" si="16"/>
        <v>0</v>
      </c>
      <c r="BH232" s="144">
        <f t="shared" si="17"/>
        <v>0</v>
      </c>
      <c r="BI232" s="144">
        <f t="shared" si="18"/>
        <v>0</v>
      </c>
      <c r="BJ232" s="6" t="s">
        <v>96</v>
      </c>
      <c r="BK232" s="144">
        <f t="shared" si="19"/>
        <v>0</v>
      </c>
      <c r="BL232" s="6" t="s">
        <v>81</v>
      </c>
      <c r="BM232" s="143" t="s">
        <v>547</v>
      </c>
    </row>
    <row r="233" spans="2:65" s="16" customFormat="1" ht="24.15" customHeight="1">
      <c r="B233" s="131"/>
      <c r="C233" s="149" t="s">
        <v>377</v>
      </c>
      <c r="D233" s="149" t="s">
        <v>257</v>
      </c>
      <c r="E233" s="150" t="s">
        <v>1239</v>
      </c>
      <c r="F233" s="151" t="s">
        <v>1240</v>
      </c>
      <c r="G233" s="152" t="s">
        <v>267</v>
      </c>
      <c r="H233" s="153">
        <v>12</v>
      </c>
      <c r="I233" s="154"/>
      <c r="J233" s="154">
        <f t="shared" si="10"/>
        <v>0</v>
      </c>
      <c r="K233" s="155"/>
      <c r="L233" s="156"/>
      <c r="M233" s="157"/>
      <c r="N233" s="158" t="s">
        <v>34</v>
      </c>
      <c r="O233" s="141">
        <v>0</v>
      </c>
      <c r="P233" s="141">
        <f t="shared" si="11"/>
        <v>0</v>
      </c>
      <c r="Q233" s="141">
        <v>0</v>
      </c>
      <c r="R233" s="141">
        <f t="shared" si="12"/>
        <v>0</v>
      </c>
      <c r="S233" s="141">
        <v>0</v>
      </c>
      <c r="T233" s="142">
        <f t="shared" si="13"/>
        <v>0</v>
      </c>
      <c r="AR233" s="143" t="s">
        <v>141</v>
      </c>
      <c r="AT233" s="143" t="s">
        <v>257</v>
      </c>
      <c r="AU233" s="143" t="s">
        <v>96</v>
      </c>
      <c r="AY233" s="6" t="s">
        <v>128</v>
      </c>
      <c r="BE233" s="144">
        <f t="shared" si="14"/>
        <v>0</v>
      </c>
      <c r="BF233" s="144">
        <f t="shared" si="15"/>
        <v>0</v>
      </c>
      <c r="BG233" s="144">
        <f t="shared" si="16"/>
        <v>0</v>
      </c>
      <c r="BH233" s="144">
        <f t="shared" si="17"/>
        <v>0</v>
      </c>
      <c r="BI233" s="144">
        <f t="shared" si="18"/>
        <v>0</v>
      </c>
      <c r="BJ233" s="6" t="s">
        <v>96</v>
      </c>
      <c r="BK233" s="144">
        <f t="shared" si="19"/>
        <v>0</v>
      </c>
      <c r="BL233" s="6" t="s">
        <v>81</v>
      </c>
      <c r="BM233" s="143" t="s">
        <v>550</v>
      </c>
    </row>
    <row r="234" spans="2:65" s="16" customFormat="1" ht="24.15" customHeight="1">
      <c r="B234" s="131"/>
      <c r="C234" s="149" t="s">
        <v>1241</v>
      </c>
      <c r="D234" s="149" t="s">
        <v>257</v>
      </c>
      <c r="E234" s="150" t="s">
        <v>1242</v>
      </c>
      <c r="F234" s="151" t="s">
        <v>1243</v>
      </c>
      <c r="G234" s="152" t="s">
        <v>267</v>
      </c>
      <c r="H234" s="153">
        <v>8</v>
      </c>
      <c r="I234" s="154"/>
      <c r="J234" s="154">
        <f t="shared" si="10"/>
        <v>0</v>
      </c>
      <c r="K234" s="155"/>
      <c r="L234" s="156"/>
      <c r="M234" s="157"/>
      <c r="N234" s="158" t="s">
        <v>34</v>
      </c>
      <c r="O234" s="141">
        <v>0</v>
      </c>
      <c r="P234" s="141">
        <f t="shared" si="11"/>
        <v>0</v>
      </c>
      <c r="Q234" s="141">
        <v>0</v>
      </c>
      <c r="R234" s="141">
        <f t="shared" si="12"/>
        <v>0</v>
      </c>
      <c r="S234" s="141">
        <v>0</v>
      </c>
      <c r="T234" s="142">
        <f t="shared" si="13"/>
        <v>0</v>
      </c>
      <c r="AR234" s="143" t="s">
        <v>141</v>
      </c>
      <c r="AT234" s="143" t="s">
        <v>257</v>
      </c>
      <c r="AU234" s="143" t="s">
        <v>96</v>
      </c>
      <c r="AY234" s="6" t="s">
        <v>128</v>
      </c>
      <c r="BE234" s="144">
        <f t="shared" si="14"/>
        <v>0</v>
      </c>
      <c r="BF234" s="144">
        <f t="shared" si="15"/>
        <v>0</v>
      </c>
      <c r="BG234" s="144">
        <f t="shared" si="16"/>
        <v>0</v>
      </c>
      <c r="BH234" s="144">
        <f t="shared" si="17"/>
        <v>0</v>
      </c>
      <c r="BI234" s="144">
        <f t="shared" si="18"/>
        <v>0</v>
      </c>
      <c r="BJ234" s="6" t="s">
        <v>96</v>
      </c>
      <c r="BK234" s="144">
        <f t="shared" si="19"/>
        <v>0</v>
      </c>
      <c r="BL234" s="6" t="s">
        <v>81</v>
      </c>
      <c r="BM234" s="143" t="s">
        <v>553</v>
      </c>
    </row>
    <row r="235" spans="2:65" s="16" customFormat="1" ht="24.15" customHeight="1">
      <c r="B235" s="131"/>
      <c r="C235" s="149" t="s">
        <v>380</v>
      </c>
      <c r="D235" s="149" t="s">
        <v>257</v>
      </c>
      <c r="E235" s="150" t="s">
        <v>1244</v>
      </c>
      <c r="F235" s="151" t="s">
        <v>1243</v>
      </c>
      <c r="G235" s="152" t="s">
        <v>267</v>
      </c>
      <c r="H235" s="153">
        <v>4</v>
      </c>
      <c r="I235" s="154"/>
      <c r="J235" s="154">
        <f t="shared" si="10"/>
        <v>0</v>
      </c>
      <c r="K235" s="155"/>
      <c r="L235" s="156"/>
      <c r="M235" s="157"/>
      <c r="N235" s="158" t="s">
        <v>34</v>
      </c>
      <c r="O235" s="141">
        <v>0</v>
      </c>
      <c r="P235" s="141">
        <f t="shared" si="11"/>
        <v>0</v>
      </c>
      <c r="Q235" s="141">
        <v>0</v>
      </c>
      <c r="R235" s="141">
        <f t="shared" si="12"/>
        <v>0</v>
      </c>
      <c r="S235" s="141">
        <v>0</v>
      </c>
      <c r="T235" s="142">
        <f t="shared" si="13"/>
        <v>0</v>
      </c>
      <c r="AR235" s="143" t="s">
        <v>141</v>
      </c>
      <c r="AT235" s="143" t="s">
        <v>257</v>
      </c>
      <c r="AU235" s="143" t="s">
        <v>96</v>
      </c>
      <c r="AY235" s="6" t="s">
        <v>128</v>
      </c>
      <c r="BE235" s="144">
        <f t="shared" si="14"/>
        <v>0</v>
      </c>
      <c r="BF235" s="144">
        <f t="shared" si="15"/>
        <v>0</v>
      </c>
      <c r="BG235" s="144">
        <f t="shared" si="16"/>
        <v>0</v>
      </c>
      <c r="BH235" s="144">
        <f t="shared" si="17"/>
        <v>0</v>
      </c>
      <c r="BI235" s="144">
        <f t="shared" si="18"/>
        <v>0</v>
      </c>
      <c r="BJ235" s="6" t="s">
        <v>96</v>
      </c>
      <c r="BK235" s="144">
        <f t="shared" si="19"/>
        <v>0</v>
      </c>
      <c r="BL235" s="6" t="s">
        <v>81</v>
      </c>
      <c r="BM235" s="143" t="s">
        <v>556</v>
      </c>
    </row>
    <row r="236" spans="2:65" s="16" customFormat="1" ht="24.15" customHeight="1">
      <c r="B236" s="131"/>
      <c r="C236" s="149" t="s">
        <v>1245</v>
      </c>
      <c r="D236" s="149" t="s">
        <v>257</v>
      </c>
      <c r="E236" s="150" t="s">
        <v>1246</v>
      </c>
      <c r="F236" s="151" t="s">
        <v>1247</v>
      </c>
      <c r="G236" s="152" t="s">
        <v>267</v>
      </c>
      <c r="H236" s="153">
        <v>8</v>
      </c>
      <c r="I236" s="154"/>
      <c r="J236" s="154">
        <f t="shared" si="10"/>
        <v>0</v>
      </c>
      <c r="K236" s="155"/>
      <c r="L236" s="156"/>
      <c r="M236" s="157"/>
      <c r="N236" s="158" t="s">
        <v>34</v>
      </c>
      <c r="O236" s="141">
        <v>0</v>
      </c>
      <c r="P236" s="141">
        <f t="shared" si="11"/>
        <v>0</v>
      </c>
      <c r="Q236" s="141">
        <v>0</v>
      </c>
      <c r="R236" s="141">
        <f t="shared" si="12"/>
        <v>0</v>
      </c>
      <c r="S236" s="141">
        <v>0</v>
      </c>
      <c r="T236" s="142">
        <f t="shared" si="13"/>
        <v>0</v>
      </c>
      <c r="AR236" s="143" t="s">
        <v>141</v>
      </c>
      <c r="AT236" s="143" t="s">
        <v>257</v>
      </c>
      <c r="AU236" s="143" t="s">
        <v>96</v>
      </c>
      <c r="AY236" s="6" t="s">
        <v>128</v>
      </c>
      <c r="BE236" s="144">
        <f t="shared" si="14"/>
        <v>0</v>
      </c>
      <c r="BF236" s="144">
        <f t="shared" si="15"/>
        <v>0</v>
      </c>
      <c r="BG236" s="144">
        <f t="shared" si="16"/>
        <v>0</v>
      </c>
      <c r="BH236" s="144">
        <f t="shared" si="17"/>
        <v>0</v>
      </c>
      <c r="BI236" s="144">
        <f t="shared" si="18"/>
        <v>0</v>
      </c>
      <c r="BJ236" s="6" t="s">
        <v>96</v>
      </c>
      <c r="BK236" s="144">
        <f t="shared" si="19"/>
        <v>0</v>
      </c>
      <c r="BL236" s="6" t="s">
        <v>81</v>
      </c>
      <c r="BM236" s="143" t="s">
        <v>559</v>
      </c>
    </row>
    <row r="237" spans="2:65" s="16" customFormat="1" ht="24.15" customHeight="1">
      <c r="B237" s="131"/>
      <c r="C237" s="149" t="s">
        <v>383</v>
      </c>
      <c r="D237" s="149" t="s">
        <v>257</v>
      </c>
      <c r="E237" s="150" t="s">
        <v>1248</v>
      </c>
      <c r="F237" s="151" t="s">
        <v>1247</v>
      </c>
      <c r="G237" s="152" t="s">
        <v>267</v>
      </c>
      <c r="H237" s="153">
        <v>4</v>
      </c>
      <c r="I237" s="154"/>
      <c r="J237" s="154">
        <f t="shared" si="10"/>
        <v>0</v>
      </c>
      <c r="K237" s="155"/>
      <c r="L237" s="156"/>
      <c r="M237" s="157"/>
      <c r="N237" s="158" t="s">
        <v>34</v>
      </c>
      <c r="O237" s="141">
        <v>0</v>
      </c>
      <c r="P237" s="141">
        <f t="shared" si="11"/>
        <v>0</v>
      </c>
      <c r="Q237" s="141">
        <v>0</v>
      </c>
      <c r="R237" s="141">
        <f t="shared" si="12"/>
        <v>0</v>
      </c>
      <c r="S237" s="141">
        <v>0</v>
      </c>
      <c r="T237" s="142">
        <f t="shared" si="13"/>
        <v>0</v>
      </c>
      <c r="AR237" s="143" t="s">
        <v>141</v>
      </c>
      <c r="AT237" s="143" t="s">
        <v>257</v>
      </c>
      <c r="AU237" s="143" t="s">
        <v>96</v>
      </c>
      <c r="AY237" s="6" t="s">
        <v>128</v>
      </c>
      <c r="BE237" s="144">
        <f t="shared" si="14"/>
        <v>0</v>
      </c>
      <c r="BF237" s="144">
        <f t="shared" si="15"/>
        <v>0</v>
      </c>
      <c r="BG237" s="144">
        <f t="shared" si="16"/>
        <v>0</v>
      </c>
      <c r="BH237" s="144">
        <f t="shared" si="17"/>
        <v>0</v>
      </c>
      <c r="BI237" s="144">
        <f t="shared" si="18"/>
        <v>0</v>
      </c>
      <c r="BJ237" s="6" t="s">
        <v>96</v>
      </c>
      <c r="BK237" s="144">
        <f t="shared" si="19"/>
        <v>0</v>
      </c>
      <c r="BL237" s="6" t="s">
        <v>81</v>
      </c>
      <c r="BM237" s="143" t="s">
        <v>562</v>
      </c>
    </row>
    <row r="238" spans="2:65" s="16" customFormat="1" ht="24.15" customHeight="1">
      <c r="B238" s="131"/>
      <c r="C238" s="149" t="s">
        <v>1249</v>
      </c>
      <c r="D238" s="149" t="s">
        <v>257</v>
      </c>
      <c r="E238" s="150" t="s">
        <v>1250</v>
      </c>
      <c r="F238" s="151" t="s">
        <v>1251</v>
      </c>
      <c r="G238" s="152" t="s">
        <v>267</v>
      </c>
      <c r="H238" s="153">
        <v>15</v>
      </c>
      <c r="I238" s="154"/>
      <c r="J238" s="154">
        <f t="shared" si="10"/>
        <v>0</v>
      </c>
      <c r="K238" s="155"/>
      <c r="L238" s="156"/>
      <c r="M238" s="157"/>
      <c r="N238" s="158" t="s">
        <v>34</v>
      </c>
      <c r="O238" s="141">
        <v>0</v>
      </c>
      <c r="P238" s="141">
        <f t="shared" si="11"/>
        <v>0</v>
      </c>
      <c r="Q238" s="141">
        <v>0</v>
      </c>
      <c r="R238" s="141">
        <f t="shared" si="12"/>
        <v>0</v>
      </c>
      <c r="S238" s="141">
        <v>0</v>
      </c>
      <c r="T238" s="142">
        <f t="shared" si="13"/>
        <v>0</v>
      </c>
      <c r="AR238" s="143" t="s">
        <v>141</v>
      </c>
      <c r="AT238" s="143" t="s">
        <v>257</v>
      </c>
      <c r="AU238" s="143" t="s">
        <v>96</v>
      </c>
      <c r="AY238" s="6" t="s">
        <v>128</v>
      </c>
      <c r="BE238" s="144">
        <f t="shared" si="14"/>
        <v>0</v>
      </c>
      <c r="BF238" s="144">
        <f t="shared" si="15"/>
        <v>0</v>
      </c>
      <c r="BG238" s="144">
        <f t="shared" si="16"/>
        <v>0</v>
      </c>
      <c r="BH238" s="144">
        <f t="shared" si="17"/>
        <v>0</v>
      </c>
      <c r="BI238" s="144">
        <f t="shared" si="18"/>
        <v>0</v>
      </c>
      <c r="BJ238" s="6" t="s">
        <v>96</v>
      </c>
      <c r="BK238" s="144">
        <f t="shared" si="19"/>
        <v>0</v>
      </c>
      <c r="BL238" s="6" t="s">
        <v>81</v>
      </c>
      <c r="BM238" s="143" t="s">
        <v>565</v>
      </c>
    </row>
    <row r="239" spans="2:65" s="16" customFormat="1" ht="24.15" customHeight="1">
      <c r="B239" s="131"/>
      <c r="C239" s="149" t="s">
        <v>386</v>
      </c>
      <c r="D239" s="149" t="s">
        <v>257</v>
      </c>
      <c r="E239" s="150" t="s">
        <v>1252</v>
      </c>
      <c r="F239" s="151" t="s">
        <v>1253</v>
      </c>
      <c r="G239" s="152" t="s">
        <v>267</v>
      </c>
      <c r="H239" s="153">
        <v>2</v>
      </c>
      <c r="I239" s="154"/>
      <c r="J239" s="154">
        <f t="shared" si="10"/>
        <v>0</v>
      </c>
      <c r="K239" s="155"/>
      <c r="L239" s="156"/>
      <c r="M239" s="157"/>
      <c r="N239" s="158" t="s">
        <v>34</v>
      </c>
      <c r="O239" s="141">
        <v>0</v>
      </c>
      <c r="P239" s="141">
        <f t="shared" si="11"/>
        <v>0</v>
      </c>
      <c r="Q239" s="141">
        <v>0</v>
      </c>
      <c r="R239" s="141">
        <f t="shared" si="12"/>
        <v>0</v>
      </c>
      <c r="S239" s="141">
        <v>0</v>
      </c>
      <c r="T239" s="142">
        <f t="shared" si="13"/>
        <v>0</v>
      </c>
      <c r="AR239" s="143" t="s">
        <v>141</v>
      </c>
      <c r="AT239" s="143" t="s">
        <v>257</v>
      </c>
      <c r="AU239" s="143" t="s">
        <v>96</v>
      </c>
      <c r="AY239" s="6" t="s">
        <v>128</v>
      </c>
      <c r="BE239" s="144">
        <f t="shared" si="14"/>
        <v>0</v>
      </c>
      <c r="BF239" s="144">
        <f t="shared" si="15"/>
        <v>0</v>
      </c>
      <c r="BG239" s="144">
        <f t="shared" si="16"/>
        <v>0</v>
      </c>
      <c r="BH239" s="144">
        <f t="shared" si="17"/>
        <v>0</v>
      </c>
      <c r="BI239" s="144">
        <f t="shared" si="18"/>
        <v>0</v>
      </c>
      <c r="BJ239" s="6" t="s">
        <v>96</v>
      </c>
      <c r="BK239" s="144">
        <f t="shared" si="19"/>
        <v>0</v>
      </c>
      <c r="BL239" s="6" t="s">
        <v>81</v>
      </c>
      <c r="BM239" s="143" t="s">
        <v>568</v>
      </c>
    </row>
    <row r="240" spans="2:65" s="16" customFormat="1" ht="33" customHeight="1">
      <c r="B240" s="131"/>
      <c r="C240" s="149" t="s">
        <v>1254</v>
      </c>
      <c r="D240" s="149" t="s">
        <v>257</v>
      </c>
      <c r="E240" s="150" t="s">
        <v>1255</v>
      </c>
      <c r="F240" s="151" t="s">
        <v>1256</v>
      </c>
      <c r="G240" s="152" t="s">
        <v>267</v>
      </c>
      <c r="H240" s="153">
        <v>23</v>
      </c>
      <c r="I240" s="154"/>
      <c r="J240" s="154">
        <f t="shared" si="10"/>
        <v>0</v>
      </c>
      <c r="K240" s="155"/>
      <c r="L240" s="156"/>
      <c r="M240" s="157"/>
      <c r="N240" s="158" t="s">
        <v>34</v>
      </c>
      <c r="O240" s="141">
        <v>0</v>
      </c>
      <c r="P240" s="141">
        <f t="shared" si="11"/>
        <v>0</v>
      </c>
      <c r="Q240" s="141">
        <v>0</v>
      </c>
      <c r="R240" s="141">
        <f t="shared" si="12"/>
        <v>0</v>
      </c>
      <c r="S240" s="141">
        <v>0</v>
      </c>
      <c r="T240" s="142">
        <f t="shared" si="13"/>
        <v>0</v>
      </c>
      <c r="AR240" s="143" t="s">
        <v>141</v>
      </c>
      <c r="AT240" s="143" t="s">
        <v>257</v>
      </c>
      <c r="AU240" s="143" t="s">
        <v>96</v>
      </c>
      <c r="AY240" s="6" t="s">
        <v>128</v>
      </c>
      <c r="BE240" s="144">
        <f t="shared" si="14"/>
        <v>0</v>
      </c>
      <c r="BF240" s="144">
        <f t="shared" si="15"/>
        <v>0</v>
      </c>
      <c r="BG240" s="144">
        <f t="shared" si="16"/>
        <v>0</v>
      </c>
      <c r="BH240" s="144">
        <f t="shared" si="17"/>
        <v>0</v>
      </c>
      <c r="BI240" s="144">
        <f t="shared" si="18"/>
        <v>0</v>
      </c>
      <c r="BJ240" s="6" t="s">
        <v>96</v>
      </c>
      <c r="BK240" s="144">
        <f t="shared" si="19"/>
        <v>0</v>
      </c>
      <c r="BL240" s="6" t="s">
        <v>81</v>
      </c>
      <c r="BM240" s="143" t="s">
        <v>571</v>
      </c>
    </row>
    <row r="241" spans="2:65" s="16" customFormat="1" ht="24.15" customHeight="1">
      <c r="B241" s="131"/>
      <c r="C241" s="149" t="s">
        <v>389</v>
      </c>
      <c r="D241" s="149" t="s">
        <v>257</v>
      </c>
      <c r="E241" s="150" t="s">
        <v>1257</v>
      </c>
      <c r="F241" s="151" t="s">
        <v>1258</v>
      </c>
      <c r="G241" s="152" t="s">
        <v>267</v>
      </c>
      <c r="H241" s="153">
        <v>12</v>
      </c>
      <c r="I241" s="154"/>
      <c r="J241" s="154">
        <f t="shared" si="10"/>
        <v>0</v>
      </c>
      <c r="K241" s="155"/>
      <c r="L241" s="156"/>
      <c r="M241" s="157"/>
      <c r="N241" s="158" t="s">
        <v>34</v>
      </c>
      <c r="O241" s="141">
        <v>0</v>
      </c>
      <c r="P241" s="141">
        <f t="shared" si="11"/>
        <v>0</v>
      </c>
      <c r="Q241" s="141">
        <v>0</v>
      </c>
      <c r="R241" s="141">
        <f t="shared" si="12"/>
        <v>0</v>
      </c>
      <c r="S241" s="141">
        <v>0</v>
      </c>
      <c r="T241" s="142">
        <f t="shared" si="13"/>
        <v>0</v>
      </c>
      <c r="AR241" s="143" t="s">
        <v>141</v>
      </c>
      <c r="AT241" s="143" t="s">
        <v>257</v>
      </c>
      <c r="AU241" s="143" t="s">
        <v>96</v>
      </c>
      <c r="AY241" s="6" t="s">
        <v>128</v>
      </c>
      <c r="BE241" s="144">
        <f t="shared" si="14"/>
        <v>0</v>
      </c>
      <c r="BF241" s="144">
        <f t="shared" si="15"/>
        <v>0</v>
      </c>
      <c r="BG241" s="144">
        <f t="shared" si="16"/>
        <v>0</v>
      </c>
      <c r="BH241" s="144">
        <f t="shared" si="17"/>
        <v>0</v>
      </c>
      <c r="BI241" s="144">
        <f t="shared" si="18"/>
        <v>0</v>
      </c>
      <c r="BJ241" s="6" t="s">
        <v>96</v>
      </c>
      <c r="BK241" s="144">
        <f t="shared" si="19"/>
        <v>0</v>
      </c>
      <c r="BL241" s="6" t="s">
        <v>81</v>
      </c>
      <c r="BM241" s="143" t="s">
        <v>574</v>
      </c>
    </row>
    <row r="242" spans="2:65" s="16" customFormat="1" ht="24.15" customHeight="1">
      <c r="B242" s="131"/>
      <c r="C242" s="149" t="s">
        <v>1259</v>
      </c>
      <c r="D242" s="149" t="s">
        <v>257</v>
      </c>
      <c r="E242" s="150" t="s">
        <v>1260</v>
      </c>
      <c r="F242" s="151" t="s">
        <v>1261</v>
      </c>
      <c r="G242" s="152" t="s">
        <v>153</v>
      </c>
      <c r="H242" s="153">
        <v>14</v>
      </c>
      <c r="I242" s="154"/>
      <c r="J242" s="154">
        <f t="shared" si="10"/>
        <v>0</v>
      </c>
      <c r="K242" s="155"/>
      <c r="L242" s="156"/>
      <c r="M242" s="157"/>
      <c r="N242" s="158" t="s">
        <v>34</v>
      </c>
      <c r="O242" s="141">
        <v>0</v>
      </c>
      <c r="P242" s="141">
        <f t="shared" si="11"/>
        <v>0</v>
      </c>
      <c r="Q242" s="141">
        <v>0</v>
      </c>
      <c r="R242" s="141">
        <f t="shared" si="12"/>
        <v>0</v>
      </c>
      <c r="S242" s="141">
        <v>0</v>
      </c>
      <c r="T242" s="142">
        <f t="shared" si="13"/>
        <v>0</v>
      </c>
      <c r="AR242" s="143" t="s">
        <v>141</v>
      </c>
      <c r="AT242" s="143" t="s">
        <v>257</v>
      </c>
      <c r="AU242" s="143" t="s">
        <v>96</v>
      </c>
      <c r="AY242" s="6" t="s">
        <v>128</v>
      </c>
      <c r="BE242" s="144">
        <f t="shared" si="14"/>
        <v>0</v>
      </c>
      <c r="BF242" s="144">
        <f t="shared" si="15"/>
        <v>0</v>
      </c>
      <c r="BG242" s="144">
        <f t="shared" si="16"/>
        <v>0</v>
      </c>
      <c r="BH242" s="144">
        <f t="shared" si="17"/>
        <v>0</v>
      </c>
      <c r="BI242" s="144">
        <f t="shared" si="18"/>
        <v>0</v>
      </c>
      <c r="BJ242" s="6" t="s">
        <v>96</v>
      </c>
      <c r="BK242" s="144">
        <f t="shared" si="19"/>
        <v>0</v>
      </c>
      <c r="BL242" s="6" t="s">
        <v>81</v>
      </c>
      <c r="BM242" s="143" t="s">
        <v>577</v>
      </c>
    </row>
    <row r="243" spans="2:65" s="16" customFormat="1" ht="24.15" customHeight="1">
      <c r="B243" s="131"/>
      <c r="C243" s="149" t="s">
        <v>392</v>
      </c>
      <c r="D243" s="149" t="s">
        <v>257</v>
      </c>
      <c r="E243" s="150" t="s">
        <v>1262</v>
      </c>
      <c r="F243" s="151" t="s">
        <v>1263</v>
      </c>
      <c r="G243" s="152" t="s">
        <v>267</v>
      </c>
      <c r="H243" s="153">
        <v>18</v>
      </c>
      <c r="I243" s="154"/>
      <c r="J243" s="154">
        <f t="shared" si="10"/>
        <v>0</v>
      </c>
      <c r="K243" s="155"/>
      <c r="L243" s="156"/>
      <c r="M243" s="157"/>
      <c r="N243" s="158" t="s">
        <v>34</v>
      </c>
      <c r="O243" s="141">
        <v>0</v>
      </c>
      <c r="P243" s="141">
        <f t="shared" si="11"/>
        <v>0</v>
      </c>
      <c r="Q243" s="141">
        <v>0</v>
      </c>
      <c r="R243" s="141">
        <f t="shared" si="12"/>
        <v>0</v>
      </c>
      <c r="S243" s="141">
        <v>0</v>
      </c>
      <c r="T243" s="142">
        <f t="shared" si="13"/>
        <v>0</v>
      </c>
      <c r="AR243" s="143" t="s">
        <v>141</v>
      </c>
      <c r="AT243" s="143" t="s">
        <v>257</v>
      </c>
      <c r="AU243" s="143" t="s">
        <v>96</v>
      </c>
      <c r="AY243" s="6" t="s">
        <v>128</v>
      </c>
      <c r="BE243" s="144">
        <f t="shared" si="14"/>
        <v>0</v>
      </c>
      <c r="BF243" s="144">
        <f t="shared" si="15"/>
        <v>0</v>
      </c>
      <c r="BG243" s="144">
        <f t="shared" si="16"/>
        <v>0</v>
      </c>
      <c r="BH243" s="144">
        <f t="shared" si="17"/>
        <v>0</v>
      </c>
      <c r="BI243" s="144">
        <f t="shared" si="18"/>
        <v>0</v>
      </c>
      <c r="BJ243" s="6" t="s">
        <v>96</v>
      </c>
      <c r="BK243" s="144">
        <f t="shared" si="19"/>
        <v>0</v>
      </c>
      <c r="BL243" s="6" t="s">
        <v>81</v>
      </c>
      <c r="BM243" s="143" t="s">
        <v>580</v>
      </c>
    </row>
    <row r="244" spans="2:65" s="16" customFormat="1" ht="24.15" customHeight="1">
      <c r="B244" s="131"/>
      <c r="C244" s="149" t="s">
        <v>1264</v>
      </c>
      <c r="D244" s="149" t="s">
        <v>257</v>
      </c>
      <c r="E244" s="150" t="s">
        <v>1265</v>
      </c>
      <c r="F244" s="151" t="s">
        <v>1266</v>
      </c>
      <c r="G244" s="152" t="s">
        <v>267</v>
      </c>
      <c r="H244" s="153">
        <v>9</v>
      </c>
      <c r="I244" s="154"/>
      <c r="J244" s="154">
        <f t="shared" si="10"/>
        <v>0</v>
      </c>
      <c r="K244" s="155"/>
      <c r="L244" s="156"/>
      <c r="M244" s="157"/>
      <c r="N244" s="158" t="s">
        <v>34</v>
      </c>
      <c r="O244" s="141">
        <v>0</v>
      </c>
      <c r="P244" s="141">
        <f t="shared" si="11"/>
        <v>0</v>
      </c>
      <c r="Q244" s="141">
        <v>0</v>
      </c>
      <c r="R244" s="141">
        <f t="shared" si="12"/>
        <v>0</v>
      </c>
      <c r="S244" s="141">
        <v>0</v>
      </c>
      <c r="T244" s="142">
        <f t="shared" si="13"/>
        <v>0</v>
      </c>
      <c r="AR244" s="143" t="s">
        <v>141</v>
      </c>
      <c r="AT244" s="143" t="s">
        <v>257</v>
      </c>
      <c r="AU244" s="143" t="s">
        <v>96</v>
      </c>
      <c r="AY244" s="6" t="s">
        <v>128</v>
      </c>
      <c r="BE244" s="144">
        <f t="shared" si="14"/>
        <v>0</v>
      </c>
      <c r="BF244" s="144">
        <f t="shared" si="15"/>
        <v>0</v>
      </c>
      <c r="BG244" s="144">
        <f t="shared" si="16"/>
        <v>0</v>
      </c>
      <c r="BH244" s="144">
        <f t="shared" si="17"/>
        <v>0</v>
      </c>
      <c r="BI244" s="144">
        <f t="shared" si="18"/>
        <v>0</v>
      </c>
      <c r="BJ244" s="6" t="s">
        <v>96</v>
      </c>
      <c r="BK244" s="144">
        <f t="shared" si="19"/>
        <v>0</v>
      </c>
      <c r="BL244" s="6" t="s">
        <v>81</v>
      </c>
      <c r="BM244" s="143" t="s">
        <v>583</v>
      </c>
    </row>
    <row r="245" spans="2:65" s="16" customFormat="1" ht="24.15" customHeight="1">
      <c r="B245" s="131"/>
      <c r="C245" s="149" t="s">
        <v>397</v>
      </c>
      <c r="D245" s="149" t="s">
        <v>257</v>
      </c>
      <c r="E245" s="150" t="s">
        <v>1267</v>
      </c>
      <c r="F245" s="151" t="s">
        <v>1268</v>
      </c>
      <c r="G245" s="152" t="s">
        <v>267</v>
      </c>
      <c r="H245" s="153">
        <v>5</v>
      </c>
      <c r="I245" s="154"/>
      <c r="J245" s="154">
        <f t="shared" si="10"/>
        <v>0</v>
      </c>
      <c r="K245" s="155"/>
      <c r="L245" s="156"/>
      <c r="M245" s="157"/>
      <c r="N245" s="158" t="s">
        <v>34</v>
      </c>
      <c r="O245" s="141">
        <v>0</v>
      </c>
      <c r="P245" s="141">
        <f t="shared" si="11"/>
        <v>0</v>
      </c>
      <c r="Q245" s="141">
        <v>0</v>
      </c>
      <c r="R245" s="141">
        <f t="shared" si="12"/>
        <v>0</v>
      </c>
      <c r="S245" s="141">
        <v>0</v>
      </c>
      <c r="T245" s="142">
        <f t="shared" si="13"/>
        <v>0</v>
      </c>
      <c r="AR245" s="143" t="s">
        <v>141</v>
      </c>
      <c r="AT245" s="143" t="s">
        <v>257</v>
      </c>
      <c r="AU245" s="143" t="s">
        <v>96</v>
      </c>
      <c r="AY245" s="6" t="s">
        <v>128</v>
      </c>
      <c r="BE245" s="144">
        <f t="shared" si="14"/>
        <v>0</v>
      </c>
      <c r="BF245" s="144">
        <f t="shared" si="15"/>
        <v>0</v>
      </c>
      <c r="BG245" s="144">
        <f t="shared" si="16"/>
        <v>0</v>
      </c>
      <c r="BH245" s="144">
        <f t="shared" si="17"/>
        <v>0</v>
      </c>
      <c r="BI245" s="144">
        <f t="shared" si="18"/>
        <v>0</v>
      </c>
      <c r="BJ245" s="6" t="s">
        <v>96</v>
      </c>
      <c r="BK245" s="144">
        <f t="shared" si="19"/>
        <v>0</v>
      </c>
      <c r="BL245" s="6" t="s">
        <v>81</v>
      </c>
      <c r="BM245" s="143" t="s">
        <v>586</v>
      </c>
    </row>
    <row r="246" spans="2:65" s="16" customFormat="1" ht="24.15" customHeight="1">
      <c r="B246" s="131"/>
      <c r="C246" s="149" t="s">
        <v>1269</v>
      </c>
      <c r="D246" s="149" t="s">
        <v>257</v>
      </c>
      <c r="E246" s="150" t="s">
        <v>1270</v>
      </c>
      <c r="F246" s="151" t="s">
        <v>1271</v>
      </c>
      <c r="G246" s="152" t="s">
        <v>267</v>
      </c>
      <c r="H246" s="153">
        <v>7</v>
      </c>
      <c r="I246" s="154"/>
      <c r="J246" s="154">
        <f t="shared" si="10"/>
        <v>0</v>
      </c>
      <c r="K246" s="155"/>
      <c r="L246" s="156"/>
      <c r="M246" s="157"/>
      <c r="N246" s="158" t="s">
        <v>34</v>
      </c>
      <c r="O246" s="141">
        <v>0</v>
      </c>
      <c r="P246" s="141">
        <f t="shared" si="11"/>
        <v>0</v>
      </c>
      <c r="Q246" s="141">
        <v>0</v>
      </c>
      <c r="R246" s="141">
        <f t="shared" si="12"/>
        <v>0</v>
      </c>
      <c r="S246" s="141">
        <v>0</v>
      </c>
      <c r="T246" s="142">
        <f t="shared" si="13"/>
        <v>0</v>
      </c>
      <c r="AR246" s="143" t="s">
        <v>141</v>
      </c>
      <c r="AT246" s="143" t="s">
        <v>257</v>
      </c>
      <c r="AU246" s="143" t="s">
        <v>96</v>
      </c>
      <c r="AY246" s="6" t="s">
        <v>128</v>
      </c>
      <c r="BE246" s="144">
        <f t="shared" si="14"/>
        <v>0</v>
      </c>
      <c r="BF246" s="144">
        <f t="shared" si="15"/>
        <v>0</v>
      </c>
      <c r="BG246" s="144">
        <f t="shared" si="16"/>
        <v>0</v>
      </c>
      <c r="BH246" s="144">
        <f t="shared" si="17"/>
        <v>0</v>
      </c>
      <c r="BI246" s="144">
        <f t="shared" si="18"/>
        <v>0</v>
      </c>
      <c r="BJ246" s="6" t="s">
        <v>96</v>
      </c>
      <c r="BK246" s="144">
        <f t="shared" si="19"/>
        <v>0</v>
      </c>
      <c r="BL246" s="6" t="s">
        <v>81</v>
      </c>
      <c r="BM246" s="143" t="s">
        <v>589</v>
      </c>
    </row>
    <row r="247" spans="2:65" s="16" customFormat="1" ht="24.15" customHeight="1">
      <c r="B247" s="131"/>
      <c r="C247" s="149" t="s">
        <v>400</v>
      </c>
      <c r="D247" s="149" t="s">
        <v>257</v>
      </c>
      <c r="E247" s="150" t="s">
        <v>1272</v>
      </c>
      <c r="F247" s="151" t="s">
        <v>1273</v>
      </c>
      <c r="G247" s="152" t="s">
        <v>267</v>
      </c>
      <c r="H247" s="153">
        <v>3</v>
      </c>
      <c r="I247" s="154"/>
      <c r="J247" s="154">
        <f t="shared" si="10"/>
        <v>0</v>
      </c>
      <c r="K247" s="155"/>
      <c r="L247" s="156"/>
      <c r="M247" s="157"/>
      <c r="N247" s="158" t="s">
        <v>34</v>
      </c>
      <c r="O247" s="141">
        <v>0</v>
      </c>
      <c r="P247" s="141">
        <f t="shared" si="11"/>
        <v>0</v>
      </c>
      <c r="Q247" s="141">
        <v>0</v>
      </c>
      <c r="R247" s="141">
        <f t="shared" si="12"/>
        <v>0</v>
      </c>
      <c r="S247" s="141">
        <v>0</v>
      </c>
      <c r="T247" s="142">
        <f t="shared" si="13"/>
        <v>0</v>
      </c>
      <c r="AR247" s="143" t="s">
        <v>141</v>
      </c>
      <c r="AT247" s="143" t="s">
        <v>257</v>
      </c>
      <c r="AU247" s="143" t="s">
        <v>96</v>
      </c>
      <c r="AY247" s="6" t="s">
        <v>128</v>
      </c>
      <c r="BE247" s="144">
        <f t="shared" si="14"/>
        <v>0</v>
      </c>
      <c r="BF247" s="144">
        <f t="shared" si="15"/>
        <v>0</v>
      </c>
      <c r="BG247" s="144">
        <f t="shared" si="16"/>
        <v>0</v>
      </c>
      <c r="BH247" s="144">
        <f t="shared" si="17"/>
        <v>0</v>
      </c>
      <c r="BI247" s="144">
        <f t="shared" si="18"/>
        <v>0</v>
      </c>
      <c r="BJ247" s="6" t="s">
        <v>96</v>
      </c>
      <c r="BK247" s="144">
        <f t="shared" si="19"/>
        <v>0</v>
      </c>
      <c r="BL247" s="6" t="s">
        <v>81</v>
      </c>
      <c r="BM247" s="143" t="s">
        <v>592</v>
      </c>
    </row>
    <row r="248" spans="2:65" s="16" customFormat="1" ht="24.15" customHeight="1">
      <c r="B248" s="131"/>
      <c r="C248" s="149" t="s">
        <v>1274</v>
      </c>
      <c r="D248" s="149" t="s">
        <v>257</v>
      </c>
      <c r="E248" s="150" t="s">
        <v>1275</v>
      </c>
      <c r="F248" s="151" t="s">
        <v>1276</v>
      </c>
      <c r="G248" s="152" t="s">
        <v>267</v>
      </c>
      <c r="H248" s="153">
        <v>14</v>
      </c>
      <c r="I248" s="154"/>
      <c r="J248" s="154">
        <f t="shared" si="10"/>
        <v>0</v>
      </c>
      <c r="K248" s="155"/>
      <c r="L248" s="156"/>
      <c r="M248" s="157"/>
      <c r="N248" s="158" t="s">
        <v>34</v>
      </c>
      <c r="O248" s="141">
        <v>0</v>
      </c>
      <c r="P248" s="141">
        <f t="shared" si="11"/>
        <v>0</v>
      </c>
      <c r="Q248" s="141">
        <v>0</v>
      </c>
      <c r="R248" s="141">
        <f t="shared" si="12"/>
        <v>0</v>
      </c>
      <c r="S248" s="141">
        <v>0</v>
      </c>
      <c r="T248" s="142">
        <f t="shared" si="13"/>
        <v>0</v>
      </c>
      <c r="AR248" s="143" t="s">
        <v>141</v>
      </c>
      <c r="AT248" s="143" t="s">
        <v>257</v>
      </c>
      <c r="AU248" s="143" t="s">
        <v>96</v>
      </c>
      <c r="AY248" s="6" t="s">
        <v>128</v>
      </c>
      <c r="BE248" s="144">
        <f t="shared" si="14"/>
        <v>0</v>
      </c>
      <c r="BF248" s="144">
        <f t="shared" si="15"/>
        <v>0</v>
      </c>
      <c r="BG248" s="144">
        <f t="shared" si="16"/>
        <v>0</v>
      </c>
      <c r="BH248" s="144">
        <f t="shared" si="17"/>
        <v>0</v>
      </c>
      <c r="BI248" s="144">
        <f t="shared" si="18"/>
        <v>0</v>
      </c>
      <c r="BJ248" s="6" t="s">
        <v>96</v>
      </c>
      <c r="BK248" s="144">
        <f t="shared" si="19"/>
        <v>0</v>
      </c>
      <c r="BL248" s="6" t="s">
        <v>81</v>
      </c>
      <c r="BM248" s="143" t="s">
        <v>595</v>
      </c>
    </row>
    <row r="249" spans="2:65" s="16" customFormat="1" ht="24.15" customHeight="1">
      <c r="B249" s="131"/>
      <c r="C249" s="132" t="s">
        <v>403</v>
      </c>
      <c r="D249" s="132" t="s">
        <v>130</v>
      </c>
      <c r="E249" s="133" t="s">
        <v>1277</v>
      </c>
      <c r="F249" s="134" t="s">
        <v>1278</v>
      </c>
      <c r="G249" s="135" t="s">
        <v>267</v>
      </c>
      <c r="H249" s="136">
        <v>12</v>
      </c>
      <c r="I249" s="137"/>
      <c r="J249" s="137">
        <f t="shared" si="10"/>
        <v>0</v>
      </c>
      <c r="K249" s="138"/>
      <c r="L249" s="17"/>
      <c r="M249" s="139"/>
      <c r="N249" s="140" t="s">
        <v>34</v>
      </c>
      <c r="O249" s="141">
        <v>0</v>
      </c>
      <c r="P249" s="141">
        <f t="shared" si="11"/>
        <v>0</v>
      </c>
      <c r="Q249" s="141">
        <v>0</v>
      </c>
      <c r="R249" s="141">
        <f t="shared" si="12"/>
        <v>0</v>
      </c>
      <c r="S249" s="141">
        <v>0</v>
      </c>
      <c r="T249" s="142">
        <f t="shared" si="13"/>
        <v>0</v>
      </c>
      <c r="AR249" s="143" t="s">
        <v>81</v>
      </c>
      <c r="AT249" s="143" t="s">
        <v>130</v>
      </c>
      <c r="AU249" s="143" t="s">
        <v>96</v>
      </c>
      <c r="AY249" s="6" t="s">
        <v>128</v>
      </c>
      <c r="BE249" s="144">
        <f t="shared" si="14"/>
        <v>0</v>
      </c>
      <c r="BF249" s="144">
        <f t="shared" si="15"/>
        <v>0</v>
      </c>
      <c r="BG249" s="144">
        <f t="shared" si="16"/>
        <v>0</v>
      </c>
      <c r="BH249" s="144">
        <f t="shared" si="17"/>
        <v>0</v>
      </c>
      <c r="BI249" s="144">
        <f t="shared" si="18"/>
        <v>0</v>
      </c>
      <c r="BJ249" s="6" t="s">
        <v>96</v>
      </c>
      <c r="BK249" s="144">
        <f t="shared" si="19"/>
        <v>0</v>
      </c>
      <c r="BL249" s="6" t="s">
        <v>81</v>
      </c>
      <c r="BM249" s="143" t="s">
        <v>598</v>
      </c>
    </row>
    <row r="250" spans="2:65" s="16" customFormat="1" ht="24.15" customHeight="1">
      <c r="B250" s="131"/>
      <c r="C250" s="132" t="s">
        <v>1279</v>
      </c>
      <c r="D250" s="132" t="s">
        <v>130</v>
      </c>
      <c r="E250" s="133" t="s">
        <v>1280</v>
      </c>
      <c r="F250" s="134" t="s">
        <v>1281</v>
      </c>
      <c r="G250" s="135" t="s">
        <v>153</v>
      </c>
      <c r="H250" s="136">
        <v>14</v>
      </c>
      <c r="I250" s="137"/>
      <c r="J250" s="137">
        <f t="shared" si="10"/>
        <v>0</v>
      </c>
      <c r="K250" s="138"/>
      <c r="L250" s="17"/>
      <c r="M250" s="139"/>
      <c r="N250" s="140" t="s">
        <v>34</v>
      </c>
      <c r="O250" s="141">
        <v>0</v>
      </c>
      <c r="P250" s="141">
        <f t="shared" si="11"/>
        <v>0</v>
      </c>
      <c r="Q250" s="141">
        <v>0</v>
      </c>
      <c r="R250" s="141">
        <f t="shared" si="12"/>
        <v>0</v>
      </c>
      <c r="S250" s="141">
        <v>0</v>
      </c>
      <c r="T250" s="142">
        <f t="shared" si="13"/>
        <v>0</v>
      </c>
      <c r="AR250" s="143" t="s">
        <v>81</v>
      </c>
      <c r="AT250" s="143" t="s">
        <v>130</v>
      </c>
      <c r="AU250" s="143" t="s">
        <v>96</v>
      </c>
      <c r="AY250" s="6" t="s">
        <v>128</v>
      </c>
      <c r="BE250" s="144">
        <f t="shared" si="14"/>
        <v>0</v>
      </c>
      <c r="BF250" s="144">
        <f t="shared" si="15"/>
        <v>0</v>
      </c>
      <c r="BG250" s="144">
        <f t="shared" si="16"/>
        <v>0</v>
      </c>
      <c r="BH250" s="144">
        <f t="shared" si="17"/>
        <v>0</v>
      </c>
      <c r="BI250" s="144">
        <f t="shared" si="18"/>
        <v>0</v>
      </c>
      <c r="BJ250" s="6" t="s">
        <v>96</v>
      </c>
      <c r="BK250" s="144">
        <f t="shared" si="19"/>
        <v>0</v>
      </c>
      <c r="BL250" s="6" t="s">
        <v>81</v>
      </c>
      <c r="BM250" s="143" t="s">
        <v>601</v>
      </c>
    </row>
    <row r="251" spans="2:65" s="16" customFormat="1" ht="24.15" customHeight="1">
      <c r="B251" s="131"/>
      <c r="C251" s="149" t="s">
        <v>406</v>
      </c>
      <c r="D251" s="149" t="s">
        <v>257</v>
      </c>
      <c r="E251" s="150" t="s">
        <v>1282</v>
      </c>
      <c r="F251" s="151" t="s">
        <v>1283</v>
      </c>
      <c r="G251" s="152" t="s">
        <v>267</v>
      </c>
      <c r="H251" s="153">
        <v>500</v>
      </c>
      <c r="I251" s="154"/>
      <c r="J251" s="154">
        <f t="shared" si="10"/>
        <v>0</v>
      </c>
      <c r="K251" s="155"/>
      <c r="L251" s="156"/>
      <c r="M251" s="157"/>
      <c r="N251" s="158" t="s">
        <v>34</v>
      </c>
      <c r="O251" s="141">
        <v>0</v>
      </c>
      <c r="P251" s="141">
        <f t="shared" si="11"/>
        <v>0</v>
      </c>
      <c r="Q251" s="141">
        <v>0</v>
      </c>
      <c r="R251" s="141">
        <f t="shared" si="12"/>
        <v>0</v>
      </c>
      <c r="S251" s="141">
        <v>0</v>
      </c>
      <c r="T251" s="142">
        <f t="shared" si="13"/>
        <v>0</v>
      </c>
      <c r="AR251" s="143" t="s">
        <v>141</v>
      </c>
      <c r="AT251" s="143" t="s">
        <v>257</v>
      </c>
      <c r="AU251" s="143" t="s">
        <v>96</v>
      </c>
      <c r="AY251" s="6" t="s">
        <v>128</v>
      </c>
      <c r="BE251" s="144">
        <f t="shared" si="14"/>
        <v>0</v>
      </c>
      <c r="BF251" s="144">
        <f t="shared" si="15"/>
        <v>0</v>
      </c>
      <c r="BG251" s="144">
        <f t="shared" si="16"/>
        <v>0</v>
      </c>
      <c r="BH251" s="144">
        <f t="shared" si="17"/>
        <v>0</v>
      </c>
      <c r="BI251" s="144">
        <f t="shared" si="18"/>
        <v>0</v>
      </c>
      <c r="BJ251" s="6" t="s">
        <v>96</v>
      </c>
      <c r="BK251" s="144">
        <f t="shared" si="19"/>
        <v>0</v>
      </c>
      <c r="BL251" s="6" t="s">
        <v>81</v>
      </c>
      <c r="BM251" s="143" t="s">
        <v>604</v>
      </c>
    </row>
    <row r="252" spans="2:65" s="16" customFormat="1" ht="24.15" customHeight="1">
      <c r="B252" s="131"/>
      <c r="C252" s="149" t="s">
        <v>1284</v>
      </c>
      <c r="D252" s="149" t="s">
        <v>257</v>
      </c>
      <c r="E252" s="150" t="s">
        <v>1285</v>
      </c>
      <c r="F252" s="151" t="s">
        <v>1286</v>
      </c>
      <c r="G252" s="152" t="s">
        <v>267</v>
      </c>
      <c r="H252" s="153">
        <v>4</v>
      </c>
      <c r="I252" s="154"/>
      <c r="J252" s="154">
        <f t="shared" ref="J252:J315" si="20">ROUND(I252*H252,2)</f>
        <v>0</v>
      </c>
      <c r="K252" s="155"/>
      <c r="L252" s="156"/>
      <c r="M252" s="157"/>
      <c r="N252" s="158" t="s">
        <v>34</v>
      </c>
      <c r="O252" s="141">
        <v>0</v>
      </c>
      <c r="P252" s="141">
        <f t="shared" ref="P252:P315" si="21">O252*H252</f>
        <v>0</v>
      </c>
      <c r="Q252" s="141">
        <v>0</v>
      </c>
      <c r="R252" s="141">
        <f t="shared" ref="R252:R315" si="22">Q252*H252</f>
        <v>0</v>
      </c>
      <c r="S252" s="141">
        <v>0</v>
      </c>
      <c r="T252" s="142">
        <f t="shared" ref="T252:T315" si="23">S252*H252</f>
        <v>0</v>
      </c>
      <c r="AR252" s="143" t="s">
        <v>141</v>
      </c>
      <c r="AT252" s="143" t="s">
        <v>257</v>
      </c>
      <c r="AU252" s="143" t="s">
        <v>96</v>
      </c>
      <c r="AY252" s="6" t="s">
        <v>128</v>
      </c>
      <c r="BE252" s="144">
        <f t="shared" ref="BE252:BE315" si="24">IF(N252="základná",J252,0)</f>
        <v>0</v>
      </c>
      <c r="BF252" s="144">
        <f t="shared" ref="BF252:BF315" si="25">IF(N252="znížená",J252,0)</f>
        <v>0</v>
      </c>
      <c r="BG252" s="144">
        <f t="shared" ref="BG252:BG315" si="26">IF(N252="zákl. prenesená",J252,0)</f>
        <v>0</v>
      </c>
      <c r="BH252" s="144">
        <f t="shared" ref="BH252:BH315" si="27">IF(N252="zníž. prenesená",J252,0)</f>
        <v>0</v>
      </c>
      <c r="BI252" s="144">
        <f t="shared" ref="BI252:BI315" si="28">IF(N252="nulová",J252,0)</f>
        <v>0</v>
      </c>
      <c r="BJ252" s="6" t="s">
        <v>96</v>
      </c>
      <c r="BK252" s="144">
        <f t="shared" ref="BK252:BK315" si="29">ROUND(I252*H252,2)</f>
        <v>0</v>
      </c>
      <c r="BL252" s="6" t="s">
        <v>81</v>
      </c>
      <c r="BM252" s="143" t="s">
        <v>607</v>
      </c>
    </row>
    <row r="253" spans="2:65" s="16" customFormat="1" ht="24.15" customHeight="1">
      <c r="B253" s="131"/>
      <c r="C253" s="149" t="s">
        <v>409</v>
      </c>
      <c r="D253" s="149" t="s">
        <v>257</v>
      </c>
      <c r="E253" s="150" t="s">
        <v>1287</v>
      </c>
      <c r="F253" s="151" t="s">
        <v>1288</v>
      </c>
      <c r="G253" s="152" t="s">
        <v>267</v>
      </c>
      <c r="H253" s="153">
        <v>12</v>
      </c>
      <c r="I253" s="154"/>
      <c r="J253" s="154">
        <f t="shared" si="20"/>
        <v>0</v>
      </c>
      <c r="K253" s="155"/>
      <c r="L253" s="156"/>
      <c r="M253" s="157"/>
      <c r="N253" s="158" t="s">
        <v>34</v>
      </c>
      <c r="O253" s="141">
        <v>0</v>
      </c>
      <c r="P253" s="141">
        <f t="shared" si="21"/>
        <v>0</v>
      </c>
      <c r="Q253" s="141">
        <v>0</v>
      </c>
      <c r="R253" s="141">
        <f t="shared" si="22"/>
        <v>0</v>
      </c>
      <c r="S253" s="141">
        <v>0</v>
      </c>
      <c r="T253" s="142">
        <f t="shared" si="23"/>
        <v>0</v>
      </c>
      <c r="AR253" s="143" t="s">
        <v>141</v>
      </c>
      <c r="AT253" s="143" t="s">
        <v>257</v>
      </c>
      <c r="AU253" s="143" t="s">
        <v>96</v>
      </c>
      <c r="AY253" s="6" t="s">
        <v>128</v>
      </c>
      <c r="BE253" s="144">
        <f t="shared" si="24"/>
        <v>0</v>
      </c>
      <c r="BF253" s="144">
        <f t="shared" si="25"/>
        <v>0</v>
      </c>
      <c r="BG253" s="144">
        <f t="shared" si="26"/>
        <v>0</v>
      </c>
      <c r="BH253" s="144">
        <f t="shared" si="27"/>
        <v>0</v>
      </c>
      <c r="BI253" s="144">
        <f t="shared" si="28"/>
        <v>0</v>
      </c>
      <c r="BJ253" s="6" t="s">
        <v>96</v>
      </c>
      <c r="BK253" s="144">
        <f t="shared" si="29"/>
        <v>0</v>
      </c>
      <c r="BL253" s="6" t="s">
        <v>81</v>
      </c>
      <c r="BM253" s="143" t="s">
        <v>610</v>
      </c>
    </row>
    <row r="254" spans="2:65" s="16" customFormat="1" ht="24.15" customHeight="1">
      <c r="B254" s="131"/>
      <c r="C254" s="149" t="s">
        <v>1289</v>
      </c>
      <c r="D254" s="149" t="s">
        <v>257</v>
      </c>
      <c r="E254" s="150" t="s">
        <v>1290</v>
      </c>
      <c r="F254" s="151" t="s">
        <v>1291</v>
      </c>
      <c r="G254" s="152" t="s">
        <v>267</v>
      </c>
      <c r="H254" s="153">
        <v>4</v>
      </c>
      <c r="I254" s="154"/>
      <c r="J254" s="154">
        <f t="shared" si="20"/>
        <v>0</v>
      </c>
      <c r="K254" s="155"/>
      <c r="L254" s="156"/>
      <c r="M254" s="157"/>
      <c r="N254" s="158" t="s">
        <v>34</v>
      </c>
      <c r="O254" s="141">
        <v>0</v>
      </c>
      <c r="P254" s="141">
        <f t="shared" si="21"/>
        <v>0</v>
      </c>
      <c r="Q254" s="141">
        <v>0</v>
      </c>
      <c r="R254" s="141">
        <f t="shared" si="22"/>
        <v>0</v>
      </c>
      <c r="S254" s="141">
        <v>0</v>
      </c>
      <c r="T254" s="142">
        <f t="shared" si="23"/>
        <v>0</v>
      </c>
      <c r="AR254" s="143" t="s">
        <v>141</v>
      </c>
      <c r="AT254" s="143" t="s">
        <v>257</v>
      </c>
      <c r="AU254" s="143" t="s">
        <v>96</v>
      </c>
      <c r="AY254" s="6" t="s">
        <v>128</v>
      </c>
      <c r="BE254" s="144">
        <f t="shared" si="24"/>
        <v>0</v>
      </c>
      <c r="BF254" s="144">
        <f t="shared" si="25"/>
        <v>0</v>
      </c>
      <c r="BG254" s="144">
        <f t="shared" si="26"/>
        <v>0</v>
      </c>
      <c r="BH254" s="144">
        <f t="shared" si="27"/>
        <v>0</v>
      </c>
      <c r="BI254" s="144">
        <f t="shared" si="28"/>
        <v>0</v>
      </c>
      <c r="BJ254" s="6" t="s">
        <v>96</v>
      </c>
      <c r="BK254" s="144">
        <f t="shared" si="29"/>
        <v>0</v>
      </c>
      <c r="BL254" s="6" t="s">
        <v>81</v>
      </c>
      <c r="BM254" s="143" t="s">
        <v>613</v>
      </c>
    </row>
    <row r="255" spans="2:65" s="16" customFormat="1" ht="24.15" customHeight="1">
      <c r="B255" s="131"/>
      <c r="C255" s="149" t="s">
        <v>412</v>
      </c>
      <c r="D255" s="149" t="s">
        <v>257</v>
      </c>
      <c r="E255" s="150" t="s">
        <v>1292</v>
      </c>
      <c r="F255" s="151" t="s">
        <v>1293</v>
      </c>
      <c r="G255" s="152" t="s">
        <v>1294</v>
      </c>
      <c r="H255" s="153">
        <v>1</v>
      </c>
      <c r="I255" s="154"/>
      <c r="J255" s="154">
        <f t="shared" si="20"/>
        <v>0</v>
      </c>
      <c r="K255" s="155"/>
      <c r="L255" s="156"/>
      <c r="M255" s="157"/>
      <c r="N255" s="158" t="s">
        <v>34</v>
      </c>
      <c r="O255" s="141">
        <v>0</v>
      </c>
      <c r="P255" s="141">
        <f t="shared" si="21"/>
        <v>0</v>
      </c>
      <c r="Q255" s="141">
        <v>0</v>
      </c>
      <c r="R255" s="141">
        <f t="shared" si="22"/>
        <v>0</v>
      </c>
      <c r="S255" s="141">
        <v>0</v>
      </c>
      <c r="T255" s="142">
        <f t="shared" si="23"/>
        <v>0</v>
      </c>
      <c r="AR255" s="143" t="s">
        <v>141</v>
      </c>
      <c r="AT255" s="143" t="s">
        <v>257</v>
      </c>
      <c r="AU255" s="143" t="s">
        <v>96</v>
      </c>
      <c r="AY255" s="6" t="s">
        <v>128</v>
      </c>
      <c r="BE255" s="144">
        <f t="shared" si="24"/>
        <v>0</v>
      </c>
      <c r="BF255" s="144">
        <f t="shared" si="25"/>
        <v>0</v>
      </c>
      <c r="BG255" s="144">
        <f t="shared" si="26"/>
        <v>0</v>
      </c>
      <c r="BH255" s="144">
        <f t="shared" si="27"/>
        <v>0</v>
      </c>
      <c r="BI255" s="144">
        <f t="shared" si="28"/>
        <v>0</v>
      </c>
      <c r="BJ255" s="6" t="s">
        <v>96</v>
      </c>
      <c r="BK255" s="144">
        <f t="shared" si="29"/>
        <v>0</v>
      </c>
      <c r="BL255" s="6" t="s">
        <v>81</v>
      </c>
      <c r="BM255" s="143" t="s">
        <v>616</v>
      </c>
    </row>
    <row r="256" spans="2:65" s="16" customFormat="1" ht="24.15" customHeight="1">
      <c r="B256" s="131"/>
      <c r="C256" s="132" t="s">
        <v>1295</v>
      </c>
      <c r="D256" s="132" t="s">
        <v>130</v>
      </c>
      <c r="E256" s="133" t="s">
        <v>1296</v>
      </c>
      <c r="F256" s="134" t="s">
        <v>1297</v>
      </c>
      <c r="G256" s="135" t="s">
        <v>267</v>
      </c>
      <c r="H256" s="136">
        <v>2</v>
      </c>
      <c r="I256" s="137"/>
      <c r="J256" s="137">
        <f t="shared" si="20"/>
        <v>0</v>
      </c>
      <c r="K256" s="138"/>
      <c r="L256" s="17"/>
      <c r="M256" s="139"/>
      <c r="N256" s="140" t="s">
        <v>34</v>
      </c>
      <c r="O256" s="141">
        <v>0</v>
      </c>
      <c r="P256" s="141">
        <f t="shared" si="21"/>
        <v>0</v>
      </c>
      <c r="Q256" s="141">
        <v>0</v>
      </c>
      <c r="R256" s="141">
        <f t="shared" si="22"/>
        <v>0</v>
      </c>
      <c r="S256" s="141">
        <v>0</v>
      </c>
      <c r="T256" s="142">
        <f t="shared" si="23"/>
        <v>0</v>
      </c>
      <c r="AR256" s="143" t="s">
        <v>81</v>
      </c>
      <c r="AT256" s="143" t="s">
        <v>130</v>
      </c>
      <c r="AU256" s="143" t="s">
        <v>96</v>
      </c>
      <c r="AY256" s="6" t="s">
        <v>128</v>
      </c>
      <c r="BE256" s="144">
        <f t="shared" si="24"/>
        <v>0</v>
      </c>
      <c r="BF256" s="144">
        <f t="shared" si="25"/>
        <v>0</v>
      </c>
      <c r="BG256" s="144">
        <f t="shared" si="26"/>
        <v>0</v>
      </c>
      <c r="BH256" s="144">
        <f t="shared" si="27"/>
        <v>0</v>
      </c>
      <c r="BI256" s="144">
        <f t="shared" si="28"/>
        <v>0</v>
      </c>
      <c r="BJ256" s="6" t="s">
        <v>96</v>
      </c>
      <c r="BK256" s="144">
        <f t="shared" si="29"/>
        <v>0</v>
      </c>
      <c r="BL256" s="6" t="s">
        <v>81</v>
      </c>
      <c r="BM256" s="143" t="s">
        <v>619</v>
      </c>
    </row>
    <row r="257" spans="2:65" s="16" customFormat="1" ht="24.15" customHeight="1">
      <c r="B257" s="131"/>
      <c r="C257" s="132" t="s">
        <v>415</v>
      </c>
      <c r="D257" s="132" t="s">
        <v>130</v>
      </c>
      <c r="E257" s="133" t="s">
        <v>1298</v>
      </c>
      <c r="F257" s="134" t="s">
        <v>1299</v>
      </c>
      <c r="G257" s="135" t="s">
        <v>153</v>
      </c>
      <c r="H257" s="136">
        <v>16</v>
      </c>
      <c r="I257" s="137"/>
      <c r="J257" s="137">
        <f t="shared" si="20"/>
        <v>0</v>
      </c>
      <c r="K257" s="138"/>
      <c r="L257" s="17"/>
      <c r="M257" s="139"/>
      <c r="N257" s="140" t="s">
        <v>34</v>
      </c>
      <c r="O257" s="141">
        <v>0</v>
      </c>
      <c r="P257" s="141">
        <f t="shared" si="21"/>
        <v>0</v>
      </c>
      <c r="Q257" s="141">
        <v>0</v>
      </c>
      <c r="R257" s="141">
        <f t="shared" si="22"/>
        <v>0</v>
      </c>
      <c r="S257" s="141">
        <v>0</v>
      </c>
      <c r="T257" s="142">
        <f t="shared" si="23"/>
        <v>0</v>
      </c>
      <c r="AR257" s="143" t="s">
        <v>81</v>
      </c>
      <c r="AT257" s="143" t="s">
        <v>130</v>
      </c>
      <c r="AU257" s="143" t="s">
        <v>96</v>
      </c>
      <c r="AY257" s="6" t="s">
        <v>128</v>
      </c>
      <c r="BE257" s="144">
        <f t="shared" si="24"/>
        <v>0</v>
      </c>
      <c r="BF257" s="144">
        <f t="shared" si="25"/>
        <v>0</v>
      </c>
      <c r="BG257" s="144">
        <f t="shared" si="26"/>
        <v>0</v>
      </c>
      <c r="BH257" s="144">
        <f t="shared" si="27"/>
        <v>0</v>
      </c>
      <c r="BI257" s="144">
        <f t="shared" si="28"/>
        <v>0</v>
      </c>
      <c r="BJ257" s="6" t="s">
        <v>96</v>
      </c>
      <c r="BK257" s="144">
        <f t="shared" si="29"/>
        <v>0</v>
      </c>
      <c r="BL257" s="6" t="s">
        <v>81</v>
      </c>
      <c r="BM257" s="143" t="s">
        <v>622</v>
      </c>
    </row>
    <row r="258" spans="2:65" s="16" customFormat="1" ht="24.15" customHeight="1">
      <c r="B258" s="131"/>
      <c r="C258" s="132" t="s">
        <v>1300</v>
      </c>
      <c r="D258" s="132" t="s">
        <v>130</v>
      </c>
      <c r="E258" s="133" t="s">
        <v>1301</v>
      </c>
      <c r="F258" s="134" t="s">
        <v>1302</v>
      </c>
      <c r="G258" s="135" t="s">
        <v>267</v>
      </c>
      <c r="H258" s="136">
        <v>1</v>
      </c>
      <c r="I258" s="137"/>
      <c r="J258" s="137">
        <f t="shared" si="20"/>
        <v>0</v>
      </c>
      <c r="K258" s="138"/>
      <c r="L258" s="17"/>
      <c r="M258" s="139"/>
      <c r="N258" s="140" t="s">
        <v>34</v>
      </c>
      <c r="O258" s="141">
        <v>0</v>
      </c>
      <c r="P258" s="141">
        <f t="shared" si="21"/>
        <v>0</v>
      </c>
      <c r="Q258" s="141">
        <v>0</v>
      </c>
      <c r="R258" s="141">
        <f t="shared" si="22"/>
        <v>0</v>
      </c>
      <c r="S258" s="141">
        <v>0</v>
      </c>
      <c r="T258" s="142">
        <f t="shared" si="23"/>
        <v>0</v>
      </c>
      <c r="AR258" s="143" t="s">
        <v>81</v>
      </c>
      <c r="AT258" s="143" t="s">
        <v>130</v>
      </c>
      <c r="AU258" s="143" t="s">
        <v>96</v>
      </c>
      <c r="AY258" s="6" t="s">
        <v>128</v>
      </c>
      <c r="BE258" s="144">
        <f t="shared" si="24"/>
        <v>0</v>
      </c>
      <c r="BF258" s="144">
        <f t="shared" si="25"/>
        <v>0</v>
      </c>
      <c r="BG258" s="144">
        <f t="shared" si="26"/>
        <v>0</v>
      </c>
      <c r="BH258" s="144">
        <f t="shared" si="27"/>
        <v>0</v>
      </c>
      <c r="BI258" s="144">
        <f t="shared" si="28"/>
        <v>0</v>
      </c>
      <c r="BJ258" s="6" t="s">
        <v>96</v>
      </c>
      <c r="BK258" s="144">
        <f t="shared" si="29"/>
        <v>0</v>
      </c>
      <c r="BL258" s="6" t="s">
        <v>81</v>
      </c>
      <c r="BM258" s="143" t="s">
        <v>625</v>
      </c>
    </row>
    <row r="259" spans="2:65" s="16" customFormat="1" ht="24.15" customHeight="1">
      <c r="B259" s="131"/>
      <c r="C259" s="149" t="s">
        <v>418</v>
      </c>
      <c r="D259" s="149" t="s">
        <v>257</v>
      </c>
      <c r="E259" s="150" t="s">
        <v>1303</v>
      </c>
      <c r="F259" s="151" t="s">
        <v>1304</v>
      </c>
      <c r="G259" s="152" t="s">
        <v>267</v>
      </c>
      <c r="H259" s="153">
        <v>1</v>
      </c>
      <c r="I259" s="154"/>
      <c r="J259" s="154">
        <f t="shared" si="20"/>
        <v>0</v>
      </c>
      <c r="K259" s="155"/>
      <c r="L259" s="156"/>
      <c r="M259" s="157"/>
      <c r="N259" s="158" t="s">
        <v>34</v>
      </c>
      <c r="O259" s="141">
        <v>0</v>
      </c>
      <c r="P259" s="141">
        <f t="shared" si="21"/>
        <v>0</v>
      </c>
      <c r="Q259" s="141">
        <v>7.3999999999999996E-2</v>
      </c>
      <c r="R259" s="141">
        <f t="shared" si="22"/>
        <v>7.3999999999999996E-2</v>
      </c>
      <c r="S259" s="141">
        <v>0</v>
      </c>
      <c r="T259" s="142">
        <f t="shared" si="23"/>
        <v>0</v>
      </c>
      <c r="AR259" s="143" t="s">
        <v>141</v>
      </c>
      <c r="AT259" s="143" t="s">
        <v>257</v>
      </c>
      <c r="AU259" s="143" t="s">
        <v>96</v>
      </c>
      <c r="AY259" s="6" t="s">
        <v>128</v>
      </c>
      <c r="BE259" s="144">
        <f t="shared" si="24"/>
        <v>0</v>
      </c>
      <c r="BF259" s="144">
        <f t="shared" si="25"/>
        <v>0</v>
      </c>
      <c r="BG259" s="144">
        <f t="shared" si="26"/>
        <v>0</v>
      </c>
      <c r="BH259" s="144">
        <f t="shared" si="27"/>
        <v>0</v>
      </c>
      <c r="BI259" s="144">
        <f t="shared" si="28"/>
        <v>0</v>
      </c>
      <c r="BJ259" s="6" t="s">
        <v>96</v>
      </c>
      <c r="BK259" s="144">
        <f t="shared" si="29"/>
        <v>0</v>
      </c>
      <c r="BL259" s="6" t="s">
        <v>81</v>
      </c>
      <c r="BM259" s="143" t="s">
        <v>628</v>
      </c>
    </row>
    <row r="260" spans="2:65" s="16" customFormat="1" ht="24.15" customHeight="1">
      <c r="B260" s="131"/>
      <c r="C260" s="132" t="s">
        <v>1305</v>
      </c>
      <c r="D260" s="132" t="s">
        <v>130</v>
      </c>
      <c r="E260" s="133" t="s">
        <v>1306</v>
      </c>
      <c r="F260" s="134" t="s">
        <v>1307</v>
      </c>
      <c r="G260" s="135" t="s">
        <v>267</v>
      </c>
      <c r="H260" s="136">
        <v>1</v>
      </c>
      <c r="I260" s="137"/>
      <c r="J260" s="137">
        <f t="shared" si="20"/>
        <v>0</v>
      </c>
      <c r="K260" s="138"/>
      <c r="L260" s="17"/>
      <c r="M260" s="139"/>
      <c r="N260" s="140" t="s">
        <v>34</v>
      </c>
      <c r="O260" s="141">
        <v>0</v>
      </c>
      <c r="P260" s="141">
        <f t="shared" si="21"/>
        <v>0</v>
      </c>
      <c r="Q260" s="141">
        <v>0</v>
      </c>
      <c r="R260" s="141">
        <f t="shared" si="22"/>
        <v>0</v>
      </c>
      <c r="S260" s="141">
        <v>0</v>
      </c>
      <c r="T260" s="142">
        <f t="shared" si="23"/>
        <v>0</v>
      </c>
      <c r="AR260" s="143" t="s">
        <v>81</v>
      </c>
      <c r="AT260" s="143" t="s">
        <v>130</v>
      </c>
      <c r="AU260" s="143" t="s">
        <v>96</v>
      </c>
      <c r="AY260" s="6" t="s">
        <v>128</v>
      </c>
      <c r="BE260" s="144">
        <f t="shared" si="24"/>
        <v>0</v>
      </c>
      <c r="BF260" s="144">
        <f t="shared" si="25"/>
        <v>0</v>
      </c>
      <c r="BG260" s="144">
        <f t="shared" si="26"/>
        <v>0</v>
      </c>
      <c r="BH260" s="144">
        <f t="shared" si="27"/>
        <v>0</v>
      </c>
      <c r="BI260" s="144">
        <f t="shared" si="28"/>
        <v>0</v>
      </c>
      <c r="BJ260" s="6" t="s">
        <v>96</v>
      </c>
      <c r="BK260" s="144">
        <f t="shared" si="29"/>
        <v>0</v>
      </c>
      <c r="BL260" s="6" t="s">
        <v>81</v>
      </c>
      <c r="BM260" s="143" t="s">
        <v>631</v>
      </c>
    </row>
    <row r="261" spans="2:65" s="16" customFormat="1" ht="33" customHeight="1">
      <c r="B261" s="131"/>
      <c r="C261" s="149" t="s">
        <v>421</v>
      </c>
      <c r="D261" s="149" t="s">
        <v>257</v>
      </c>
      <c r="E261" s="150" t="s">
        <v>1308</v>
      </c>
      <c r="F261" s="151" t="s">
        <v>1309</v>
      </c>
      <c r="G261" s="152" t="s">
        <v>267</v>
      </c>
      <c r="H261" s="153">
        <v>1</v>
      </c>
      <c r="I261" s="154"/>
      <c r="J261" s="154">
        <f t="shared" si="20"/>
        <v>0</v>
      </c>
      <c r="K261" s="155"/>
      <c r="L261" s="156"/>
      <c r="M261" s="157"/>
      <c r="N261" s="158" t="s">
        <v>34</v>
      </c>
      <c r="O261" s="141">
        <v>0</v>
      </c>
      <c r="P261" s="141">
        <f t="shared" si="21"/>
        <v>0</v>
      </c>
      <c r="Q261" s="141">
        <v>6.0000000000000001E-3</v>
      </c>
      <c r="R261" s="141">
        <f t="shared" si="22"/>
        <v>6.0000000000000001E-3</v>
      </c>
      <c r="S261" s="141">
        <v>0</v>
      </c>
      <c r="T261" s="142">
        <f t="shared" si="23"/>
        <v>0</v>
      </c>
      <c r="AR261" s="143" t="s">
        <v>141</v>
      </c>
      <c r="AT261" s="143" t="s">
        <v>257</v>
      </c>
      <c r="AU261" s="143" t="s">
        <v>96</v>
      </c>
      <c r="AY261" s="6" t="s">
        <v>128</v>
      </c>
      <c r="BE261" s="144">
        <f t="shared" si="24"/>
        <v>0</v>
      </c>
      <c r="BF261" s="144">
        <f t="shared" si="25"/>
        <v>0</v>
      </c>
      <c r="BG261" s="144">
        <f t="shared" si="26"/>
        <v>0</v>
      </c>
      <c r="BH261" s="144">
        <f t="shared" si="27"/>
        <v>0</v>
      </c>
      <c r="BI261" s="144">
        <f t="shared" si="28"/>
        <v>0</v>
      </c>
      <c r="BJ261" s="6" t="s">
        <v>96</v>
      </c>
      <c r="BK261" s="144">
        <f t="shared" si="29"/>
        <v>0</v>
      </c>
      <c r="BL261" s="6" t="s">
        <v>81</v>
      </c>
      <c r="BM261" s="143" t="s">
        <v>634</v>
      </c>
    </row>
    <row r="262" spans="2:65" s="16" customFormat="1" ht="24.15" customHeight="1">
      <c r="B262" s="131"/>
      <c r="C262" s="132" t="s">
        <v>1310</v>
      </c>
      <c r="D262" s="132" t="s">
        <v>130</v>
      </c>
      <c r="E262" s="133" t="s">
        <v>1311</v>
      </c>
      <c r="F262" s="134" t="s">
        <v>1312</v>
      </c>
      <c r="G262" s="135" t="s">
        <v>267</v>
      </c>
      <c r="H262" s="136">
        <v>1</v>
      </c>
      <c r="I262" s="137"/>
      <c r="J262" s="137">
        <f t="shared" si="20"/>
        <v>0</v>
      </c>
      <c r="K262" s="138"/>
      <c r="L262" s="17"/>
      <c r="M262" s="139"/>
      <c r="N262" s="140" t="s">
        <v>34</v>
      </c>
      <c r="O262" s="141">
        <v>0</v>
      </c>
      <c r="P262" s="141">
        <f t="shared" si="21"/>
        <v>0</v>
      </c>
      <c r="Q262" s="141">
        <v>0</v>
      </c>
      <c r="R262" s="141">
        <f t="shared" si="22"/>
        <v>0</v>
      </c>
      <c r="S262" s="141">
        <v>0</v>
      </c>
      <c r="T262" s="142">
        <f t="shared" si="23"/>
        <v>0</v>
      </c>
      <c r="AR262" s="143" t="s">
        <v>81</v>
      </c>
      <c r="AT262" s="143" t="s">
        <v>130</v>
      </c>
      <c r="AU262" s="143" t="s">
        <v>96</v>
      </c>
      <c r="AY262" s="6" t="s">
        <v>128</v>
      </c>
      <c r="BE262" s="144">
        <f t="shared" si="24"/>
        <v>0</v>
      </c>
      <c r="BF262" s="144">
        <f t="shared" si="25"/>
        <v>0</v>
      </c>
      <c r="BG262" s="144">
        <f t="shared" si="26"/>
        <v>0</v>
      </c>
      <c r="BH262" s="144">
        <f t="shared" si="27"/>
        <v>0</v>
      </c>
      <c r="BI262" s="144">
        <f t="shared" si="28"/>
        <v>0</v>
      </c>
      <c r="BJ262" s="6" t="s">
        <v>96</v>
      </c>
      <c r="BK262" s="144">
        <f t="shared" si="29"/>
        <v>0</v>
      </c>
      <c r="BL262" s="6" t="s">
        <v>81</v>
      </c>
      <c r="BM262" s="143" t="s">
        <v>639</v>
      </c>
    </row>
    <row r="263" spans="2:65" s="16" customFormat="1" ht="24.15" customHeight="1">
      <c r="B263" s="131"/>
      <c r="C263" s="132" t="s">
        <v>424</v>
      </c>
      <c r="D263" s="132" t="s">
        <v>130</v>
      </c>
      <c r="E263" s="133" t="s">
        <v>1313</v>
      </c>
      <c r="F263" s="134" t="s">
        <v>1314</v>
      </c>
      <c r="G263" s="135" t="s">
        <v>267</v>
      </c>
      <c r="H263" s="136">
        <v>2</v>
      </c>
      <c r="I263" s="137"/>
      <c r="J263" s="137">
        <f t="shared" si="20"/>
        <v>0</v>
      </c>
      <c r="K263" s="138"/>
      <c r="L263" s="17"/>
      <c r="M263" s="139"/>
      <c r="N263" s="140" t="s">
        <v>34</v>
      </c>
      <c r="O263" s="141">
        <v>0</v>
      </c>
      <c r="P263" s="141">
        <f t="shared" si="21"/>
        <v>0</v>
      </c>
      <c r="Q263" s="141">
        <v>0</v>
      </c>
      <c r="R263" s="141">
        <f t="shared" si="22"/>
        <v>0</v>
      </c>
      <c r="S263" s="141">
        <v>0</v>
      </c>
      <c r="T263" s="142">
        <f t="shared" si="23"/>
        <v>0</v>
      </c>
      <c r="AR263" s="143" t="s">
        <v>81</v>
      </c>
      <c r="AT263" s="143" t="s">
        <v>130</v>
      </c>
      <c r="AU263" s="143" t="s">
        <v>96</v>
      </c>
      <c r="AY263" s="6" t="s">
        <v>128</v>
      </c>
      <c r="BE263" s="144">
        <f t="shared" si="24"/>
        <v>0</v>
      </c>
      <c r="BF263" s="144">
        <f t="shared" si="25"/>
        <v>0</v>
      </c>
      <c r="BG263" s="144">
        <f t="shared" si="26"/>
        <v>0</v>
      </c>
      <c r="BH263" s="144">
        <f t="shared" si="27"/>
        <v>0</v>
      </c>
      <c r="BI263" s="144">
        <f t="shared" si="28"/>
        <v>0</v>
      </c>
      <c r="BJ263" s="6" t="s">
        <v>96</v>
      </c>
      <c r="BK263" s="144">
        <f t="shared" si="29"/>
        <v>0</v>
      </c>
      <c r="BL263" s="6" t="s">
        <v>81</v>
      </c>
      <c r="BM263" s="143" t="s">
        <v>645</v>
      </c>
    </row>
    <row r="264" spans="2:65" s="16" customFormat="1" ht="37.950000000000003" customHeight="1">
      <c r="B264" s="131"/>
      <c r="C264" s="149" t="s">
        <v>1315</v>
      </c>
      <c r="D264" s="149" t="s">
        <v>257</v>
      </c>
      <c r="E264" s="150" t="s">
        <v>1316</v>
      </c>
      <c r="F264" s="151" t="s">
        <v>1317</v>
      </c>
      <c r="G264" s="152" t="s">
        <v>267</v>
      </c>
      <c r="H264" s="153">
        <v>1</v>
      </c>
      <c r="I264" s="154"/>
      <c r="J264" s="154">
        <f t="shared" si="20"/>
        <v>0</v>
      </c>
      <c r="K264" s="155"/>
      <c r="L264" s="156"/>
      <c r="M264" s="157"/>
      <c r="N264" s="158" t="s">
        <v>34</v>
      </c>
      <c r="O264" s="141">
        <v>0</v>
      </c>
      <c r="P264" s="141">
        <f t="shared" si="21"/>
        <v>0</v>
      </c>
      <c r="Q264" s="141">
        <v>0</v>
      </c>
      <c r="R264" s="141">
        <f t="shared" si="22"/>
        <v>0</v>
      </c>
      <c r="S264" s="141">
        <v>0</v>
      </c>
      <c r="T264" s="142">
        <f t="shared" si="23"/>
        <v>0</v>
      </c>
      <c r="AR264" s="143" t="s">
        <v>141</v>
      </c>
      <c r="AT264" s="143" t="s">
        <v>257</v>
      </c>
      <c r="AU264" s="143" t="s">
        <v>96</v>
      </c>
      <c r="AY264" s="6" t="s">
        <v>128</v>
      </c>
      <c r="BE264" s="144">
        <f t="shared" si="24"/>
        <v>0</v>
      </c>
      <c r="BF264" s="144">
        <f t="shared" si="25"/>
        <v>0</v>
      </c>
      <c r="BG264" s="144">
        <f t="shared" si="26"/>
        <v>0</v>
      </c>
      <c r="BH264" s="144">
        <f t="shared" si="27"/>
        <v>0</v>
      </c>
      <c r="BI264" s="144">
        <f t="shared" si="28"/>
        <v>0</v>
      </c>
      <c r="BJ264" s="6" t="s">
        <v>96</v>
      </c>
      <c r="BK264" s="144">
        <f t="shared" si="29"/>
        <v>0</v>
      </c>
      <c r="BL264" s="6" t="s">
        <v>81</v>
      </c>
      <c r="BM264" s="143" t="s">
        <v>1318</v>
      </c>
    </row>
    <row r="265" spans="2:65" s="16" customFormat="1" ht="37.950000000000003" customHeight="1">
      <c r="B265" s="131"/>
      <c r="C265" s="149" t="s">
        <v>427</v>
      </c>
      <c r="D265" s="149" t="s">
        <v>257</v>
      </c>
      <c r="E265" s="150" t="s">
        <v>1319</v>
      </c>
      <c r="F265" s="151" t="s">
        <v>1320</v>
      </c>
      <c r="G265" s="152" t="s">
        <v>267</v>
      </c>
      <c r="H265" s="153">
        <v>1</v>
      </c>
      <c r="I265" s="154"/>
      <c r="J265" s="154">
        <f t="shared" si="20"/>
        <v>0</v>
      </c>
      <c r="K265" s="155"/>
      <c r="L265" s="156"/>
      <c r="M265" s="157"/>
      <c r="N265" s="158" t="s">
        <v>34</v>
      </c>
      <c r="O265" s="141">
        <v>0</v>
      </c>
      <c r="P265" s="141">
        <f t="shared" si="21"/>
        <v>0</v>
      </c>
      <c r="Q265" s="141">
        <v>0</v>
      </c>
      <c r="R265" s="141">
        <f t="shared" si="22"/>
        <v>0</v>
      </c>
      <c r="S265" s="141">
        <v>0</v>
      </c>
      <c r="T265" s="142">
        <f t="shared" si="23"/>
        <v>0</v>
      </c>
      <c r="AR265" s="143" t="s">
        <v>141</v>
      </c>
      <c r="AT265" s="143" t="s">
        <v>257</v>
      </c>
      <c r="AU265" s="143" t="s">
        <v>96</v>
      </c>
      <c r="AY265" s="6" t="s">
        <v>128</v>
      </c>
      <c r="BE265" s="144">
        <f t="shared" si="24"/>
        <v>0</v>
      </c>
      <c r="BF265" s="144">
        <f t="shared" si="25"/>
        <v>0</v>
      </c>
      <c r="BG265" s="144">
        <f t="shared" si="26"/>
        <v>0</v>
      </c>
      <c r="BH265" s="144">
        <f t="shared" si="27"/>
        <v>0</v>
      </c>
      <c r="BI265" s="144">
        <f t="shared" si="28"/>
        <v>0</v>
      </c>
      <c r="BJ265" s="6" t="s">
        <v>96</v>
      </c>
      <c r="BK265" s="144">
        <f t="shared" si="29"/>
        <v>0</v>
      </c>
      <c r="BL265" s="6" t="s">
        <v>81</v>
      </c>
      <c r="BM265" s="143" t="s">
        <v>1321</v>
      </c>
    </row>
    <row r="266" spans="2:65" s="16" customFormat="1" ht="24.15" customHeight="1">
      <c r="B266" s="131"/>
      <c r="C266" s="132" t="s">
        <v>1322</v>
      </c>
      <c r="D266" s="132" t="s">
        <v>130</v>
      </c>
      <c r="E266" s="133" t="s">
        <v>1323</v>
      </c>
      <c r="F266" s="134" t="s">
        <v>1324</v>
      </c>
      <c r="G266" s="135" t="s">
        <v>153</v>
      </c>
      <c r="H266" s="136">
        <v>150</v>
      </c>
      <c r="I266" s="137"/>
      <c r="J266" s="137">
        <f t="shared" si="20"/>
        <v>0</v>
      </c>
      <c r="K266" s="138"/>
      <c r="L266" s="17"/>
      <c r="M266" s="139"/>
      <c r="N266" s="140" t="s">
        <v>34</v>
      </c>
      <c r="O266" s="141">
        <v>0</v>
      </c>
      <c r="P266" s="141">
        <f t="shared" si="21"/>
        <v>0</v>
      </c>
      <c r="Q266" s="141">
        <v>0</v>
      </c>
      <c r="R266" s="141">
        <f t="shared" si="22"/>
        <v>0</v>
      </c>
      <c r="S266" s="141">
        <v>0</v>
      </c>
      <c r="T266" s="142">
        <f t="shared" si="23"/>
        <v>0</v>
      </c>
      <c r="AR266" s="143" t="s">
        <v>81</v>
      </c>
      <c r="AT266" s="143" t="s">
        <v>130</v>
      </c>
      <c r="AU266" s="143" t="s">
        <v>96</v>
      </c>
      <c r="AY266" s="6" t="s">
        <v>128</v>
      </c>
      <c r="BE266" s="144">
        <f t="shared" si="24"/>
        <v>0</v>
      </c>
      <c r="BF266" s="144">
        <f t="shared" si="25"/>
        <v>0</v>
      </c>
      <c r="BG266" s="144">
        <f t="shared" si="26"/>
        <v>0</v>
      </c>
      <c r="BH266" s="144">
        <f t="shared" si="27"/>
        <v>0</v>
      </c>
      <c r="BI266" s="144">
        <f t="shared" si="28"/>
        <v>0</v>
      </c>
      <c r="BJ266" s="6" t="s">
        <v>96</v>
      </c>
      <c r="BK266" s="144">
        <f t="shared" si="29"/>
        <v>0</v>
      </c>
      <c r="BL266" s="6" t="s">
        <v>81</v>
      </c>
      <c r="BM266" s="143" t="s">
        <v>1325</v>
      </c>
    </row>
    <row r="267" spans="2:65" s="16" customFormat="1" ht="24.15" customHeight="1">
      <c r="B267" s="131"/>
      <c r="C267" s="149" t="s">
        <v>430</v>
      </c>
      <c r="D267" s="149" t="s">
        <v>257</v>
      </c>
      <c r="E267" s="150" t="s">
        <v>1326</v>
      </c>
      <c r="F267" s="151" t="s">
        <v>1327</v>
      </c>
      <c r="G267" s="152" t="s">
        <v>824</v>
      </c>
      <c r="H267" s="153">
        <v>150</v>
      </c>
      <c r="I267" s="154"/>
      <c r="J267" s="154">
        <f t="shared" si="20"/>
        <v>0</v>
      </c>
      <c r="K267" s="155"/>
      <c r="L267" s="156"/>
      <c r="M267" s="157"/>
      <c r="N267" s="158" t="s">
        <v>34</v>
      </c>
      <c r="O267" s="141">
        <v>0</v>
      </c>
      <c r="P267" s="141">
        <f t="shared" si="21"/>
        <v>0</v>
      </c>
      <c r="Q267" s="141">
        <v>0</v>
      </c>
      <c r="R267" s="141">
        <f t="shared" si="22"/>
        <v>0</v>
      </c>
      <c r="S267" s="141">
        <v>0</v>
      </c>
      <c r="T267" s="142">
        <f t="shared" si="23"/>
        <v>0</v>
      </c>
      <c r="AR267" s="143" t="s">
        <v>141</v>
      </c>
      <c r="AT267" s="143" t="s">
        <v>257</v>
      </c>
      <c r="AU267" s="143" t="s">
        <v>96</v>
      </c>
      <c r="AY267" s="6" t="s">
        <v>128</v>
      </c>
      <c r="BE267" s="144">
        <f t="shared" si="24"/>
        <v>0</v>
      </c>
      <c r="BF267" s="144">
        <f t="shared" si="25"/>
        <v>0</v>
      </c>
      <c r="BG267" s="144">
        <f t="shared" si="26"/>
        <v>0</v>
      </c>
      <c r="BH267" s="144">
        <f t="shared" si="27"/>
        <v>0</v>
      </c>
      <c r="BI267" s="144">
        <f t="shared" si="28"/>
        <v>0</v>
      </c>
      <c r="BJ267" s="6" t="s">
        <v>96</v>
      </c>
      <c r="BK267" s="144">
        <f t="shared" si="29"/>
        <v>0</v>
      </c>
      <c r="BL267" s="6" t="s">
        <v>81</v>
      </c>
      <c r="BM267" s="143" t="s">
        <v>1328</v>
      </c>
    </row>
    <row r="268" spans="2:65" s="16" customFormat="1" ht="24.15" customHeight="1">
      <c r="B268" s="131"/>
      <c r="C268" s="132" t="s">
        <v>1329</v>
      </c>
      <c r="D268" s="132" t="s">
        <v>130</v>
      </c>
      <c r="E268" s="133" t="s">
        <v>1330</v>
      </c>
      <c r="F268" s="134" t="s">
        <v>1331</v>
      </c>
      <c r="G268" s="135" t="s">
        <v>267</v>
      </c>
      <c r="H268" s="136">
        <v>34</v>
      </c>
      <c r="I268" s="137"/>
      <c r="J268" s="137">
        <f t="shared" si="20"/>
        <v>0</v>
      </c>
      <c r="K268" s="138"/>
      <c r="L268" s="17"/>
      <c r="M268" s="139"/>
      <c r="N268" s="140" t="s">
        <v>34</v>
      </c>
      <c r="O268" s="141">
        <v>0</v>
      </c>
      <c r="P268" s="141">
        <f t="shared" si="21"/>
        <v>0</v>
      </c>
      <c r="Q268" s="141">
        <v>0</v>
      </c>
      <c r="R268" s="141">
        <f t="shared" si="22"/>
        <v>0</v>
      </c>
      <c r="S268" s="141">
        <v>0</v>
      </c>
      <c r="T268" s="142">
        <f t="shared" si="23"/>
        <v>0</v>
      </c>
      <c r="AR268" s="143" t="s">
        <v>81</v>
      </c>
      <c r="AT268" s="143" t="s">
        <v>130</v>
      </c>
      <c r="AU268" s="143" t="s">
        <v>96</v>
      </c>
      <c r="AY268" s="6" t="s">
        <v>128</v>
      </c>
      <c r="BE268" s="144">
        <f t="shared" si="24"/>
        <v>0</v>
      </c>
      <c r="BF268" s="144">
        <f t="shared" si="25"/>
        <v>0</v>
      </c>
      <c r="BG268" s="144">
        <f t="shared" si="26"/>
        <v>0</v>
      </c>
      <c r="BH268" s="144">
        <f t="shared" si="27"/>
        <v>0</v>
      </c>
      <c r="BI268" s="144">
        <f t="shared" si="28"/>
        <v>0</v>
      </c>
      <c r="BJ268" s="6" t="s">
        <v>96</v>
      </c>
      <c r="BK268" s="144">
        <f t="shared" si="29"/>
        <v>0</v>
      </c>
      <c r="BL268" s="6" t="s">
        <v>81</v>
      </c>
      <c r="BM268" s="143" t="s">
        <v>1332</v>
      </c>
    </row>
    <row r="269" spans="2:65" s="16" customFormat="1" ht="24.15" customHeight="1">
      <c r="B269" s="131"/>
      <c r="C269" s="132" t="s">
        <v>433</v>
      </c>
      <c r="D269" s="132" t="s">
        <v>130</v>
      </c>
      <c r="E269" s="133" t="s">
        <v>1333</v>
      </c>
      <c r="F269" s="134" t="s">
        <v>1334</v>
      </c>
      <c r="G269" s="135" t="s">
        <v>153</v>
      </c>
      <c r="H269" s="136">
        <v>20</v>
      </c>
      <c r="I269" s="137"/>
      <c r="J269" s="137">
        <f t="shared" si="20"/>
        <v>0</v>
      </c>
      <c r="K269" s="138"/>
      <c r="L269" s="17"/>
      <c r="M269" s="139"/>
      <c r="N269" s="140" t="s">
        <v>34</v>
      </c>
      <c r="O269" s="141">
        <v>0</v>
      </c>
      <c r="P269" s="141">
        <f t="shared" si="21"/>
        <v>0</v>
      </c>
      <c r="Q269" s="141">
        <v>0</v>
      </c>
      <c r="R269" s="141">
        <f t="shared" si="22"/>
        <v>0</v>
      </c>
      <c r="S269" s="141">
        <v>0</v>
      </c>
      <c r="T269" s="142">
        <f t="shared" si="23"/>
        <v>0</v>
      </c>
      <c r="AR269" s="143" t="s">
        <v>81</v>
      </c>
      <c r="AT269" s="143" t="s">
        <v>130</v>
      </c>
      <c r="AU269" s="143" t="s">
        <v>96</v>
      </c>
      <c r="AY269" s="6" t="s">
        <v>128</v>
      </c>
      <c r="BE269" s="144">
        <f t="shared" si="24"/>
        <v>0</v>
      </c>
      <c r="BF269" s="144">
        <f t="shared" si="25"/>
        <v>0</v>
      </c>
      <c r="BG269" s="144">
        <f t="shared" si="26"/>
        <v>0</v>
      </c>
      <c r="BH269" s="144">
        <f t="shared" si="27"/>
        <v>0</v>
      </c>
      <c r="BI269" s="144">
        <f t="shared" si="28"/>
        <v>0</v>
      </c>
      <c r="BJ269" s="6" t="s">
        <v>96</v>
      </c>
      <c r="BK269" s="144">
        <f t="shared" si="29"/>
        <v>0</v>
      </c>
      <c r="BL269" s="6" t="s">
        <v>81</v>
      </c>
      <c r="BM269" s="143" t="s">
        <v>1335</v>
      </c>
    </row>
    <row r="270" spans="2:65" s="16" customFormat="1" ht="24.15" customHeight="1">
      <c r="B270" s="131"/>
      <c r="C270" s="149" t="s">
        <v>1336</v>
      </c>
      <c r="D270" s="149" t="s">
        <v>257</v>
      </c>
      <c r="E270" s="150" t="s">
        <v>1337</v>
      </c>
      <c r="F270" s="151" t="s">
        <v>1338</v>
      </c>
      <c r="G270" s="152" t="s">
        <v>824</v>
      </c>
      <c r="H270" s="153">
        <v>12.4</v>
      </c>
      <c r="I270" s="154"/>
      <c r="J270" s="154">
        <f t="shared" si="20"/>
        <v>0</v>
      </c>
      <c r="K270" s="155"/>
      <c r="L270" s="156"/>
      <c r="M270" s="157"/>
      <c r="N270" s="158" t="s">
        <v>34</v>
      </c>
      <c r="O270" s="141">
        <v>0</v>
      </c>
      <c r="P270" s="141">
        <f t="shared" si="21"/>
        <v>0</v>
      </c>
      <c r="Q270" s="141">
        <v>0</v>
      </c>
      <c r="R270" s="141">
        <f t="shared" si="22"/>
        <v>0</v>
      </c>
      <c r="S270" s="141">
        <v>0</v>
      </c>
      <c r="T270" s="142">
        <f t="shared" si="23"/>
        <v>0</v>
      </c>
      <c r="AR270" s="143" t="s">
        <v>141</v>
      </c>
      <c r="AT270" s="143" t="s">
        <v>257</v>
      </c>
      <c r="AU270" s="143" t="s">
        <v>96</v>
      </c>
      <c r="AY270" s="6" t="s">
        <v>128</v>
      </c>
      <c r="BE270" s="144">
        <f t="shared" si="24"/>
        <v>0</v>
      </c>
      <c r="BF270" s="144">
        <f t="shared" si="25"/>
        <v>0</v>
      </c>
      <c r="BG270" s="144">
        <f t="shared" si="26"/>
        <v>0</v>
      </c>
      <c r="BH270" s="144">
        <f t="shared" si="27"/>
        <v>0</v>
      </c>
      <c r="BI270" s="144">
        <f t="shared" si="28"/>
        <v>0</v>
      </c>
      <c r="BJ270" s="6" t="s">
        <v>96</v>
      </c>
      <c r="BK270" s="144">
        <f t="shared" si="29"/>
        <v>0</v>
      </c>
      <c r="BL270" s="6" t="s">
        <v>81</v>
      </c>
      <c r="BM270" s="143" t="s">
        <v>1339</v>
      </c>
    </row>
    <row r="271" spans="2:65" s="16" customFormat="1" ht="24.15" customHeight="1">
      <c r="B271" s="131"/>
      <c r="C271" s="132" t="s">
        <v>436</v>
      </c>
      <c r="D271" s="132" t="s">
        <v>130</v>
      </c>
      <c r="E271" s="133" t="s">
        <v>1340</v>
      </c>
      <c r="F271" s="134" t="s">
        <v>1341</v>
      </c>
      <c r="G271" s="135" t="s">
        <v>153</v>
      </c>
      <c r="H271" s="136">
        <v>220</v>
      </c>
      <c r="I271" s="137"/>
      <c r="J271" s="137">
        <f t="shared" si="20"/>
        <v>0</v>
      </c>
      <c r="K271" s="138"/>
      <c r="L271" s="17"/>
      <c r="M271" s="139"/>
      <c r="N271" s="140" t="s">
        <v>34</v>
      </c>
      <c r="O271" s="141">
        <v>0</v>
      </c>
      <c r="P271" s="141">
        <f t="shared" si="21"/>
        <v>0</v>
      </c>
      <c r="Q271" s="141">
        <v>0</v>
      </c>
      <c r="R271" s="141">
        <f t="shared" si="22"/>
        <v>0</v>
      </c>
      <c r="S271" s="141">
        <v>0</v>
      </c>
      <c r="T271" s="142">
        <f t="shared" si="23"/>
        <v>0</v>
      </c>
      <c r="AR271" s="143" t="s">
        <v>81</v>
      </c>
      <c r="AT271" s="143" t="s">
        <v>130</v>
      </c>
      <c r="AU271" s="143" t="s">
        <v>96</v>
      </c>
      <c r="AY271" s="6" t="s">
        <v>128</v>
      </c>
      <c r="BE271" s="144">
        <f t="shared" si="24"/>
        <v>0</v>
      </c>
      <c r="BF271" s="144">
        <f t="shared" si="25"/>
        <v>0</v>
      </c>
      <c r="BG271" s="144">
        <f t="shared" si="26"/>
        <v>0</v>
      </c>
      <c r="BH271" s="144">
        <f t="shared" si="27"/>
        <v>0</v>
      </c>
      <c r="BI271" s="144">
        <f t="shared" si="28"/>
        <v>0</v>
      </c>
      <c r="BJ271" s="6" t="s">
        <v>96</v>
      </c>
      <c r="BK271" s="144">
        <f t="shared" si="29"/>
        <v>0</v>
      </c>
      <c r="BL271" s="6" t="s">
        <v>81</v>
      </c>
      <c r="BM271" s="143" t="s">
        <v>1342</v>
      </c>
    </row>
    <row r="272" spans="2:65" s="16" customFormat="1" ht="24.15" customHeight="1">
      <c r="B272" s="131"/>
      <c r="C272" s="149" t="s">
        <v>1343</v>
      </c>
      <c r="D272" s="149" t="s">
        <v>257</v>
      </c>
      <c r="E272" s="150" t="s">
        <v>1344</v>
      </c>
      <c r="F272" s="151" t="s">
        <v>1345</v>
      </c>
      <c r="G272" s="152" t="s">
        <v>824</v>
      </c>
      <c r="H272" s="153">
        <v>10</v>
      </c>
      <c r="I272" s="154"/>
      <c r="J272" s="154">
        <f t="shared" si="20"/>
        <v>0</v>
      </c>
      <c r="K272" s="155"/>
      <c r="L272" s="156"/>
      <c r="M272" s="157"/>
      <c r="N272" s="158" t="s">
        <v>34</v>
      </c>
      <c r="O272" s="141">
        <v>0</v>
      </c>
      <c r="P272" s="141">
        <f t="shared" si="21"/>
        <v>0</v>
      </c>
      <c r="Q272" s="141">
        <v>0</v>
      </c>
      <c r="R272" s="141">
        <f t="shared" si="22"/>
        <v>0</v>
      </c>
      <c r="S272" s="141">
        <v>0</v>
      </c>
      <c r="T272" s="142">
        <f t="shared" si="23"/>
        <v>0</v>
      </c>
      <c r="AR272" s="143" t="s">
        <v>141</v>
      </c>
      <c r="AT272" s="143" t="s">
        <v>257</v>
      </c>
      <c r="AU272" s="143" t="s">
        <v>96</v>
      </c>
      <c r="AY272" s="6" t="s">
        <v>128</v>
      </c>
      <c r="BE272" s="144">
        <f t="shared" si="24"/>
        <v>0</v>
      </c>
      <c r="BF272" s="144">
        <f t="shared" si="25"/>
        <v>0</v>
      </c>
      <c r="BG272" s="144">
        <f t="shared" si="26"/>
        <v>0</v>
      </c>
      <c r="BH272" s="144">
        <f t="shared" si="27"/>
        <v>0</v>
      </c>
      <c r="BI272" s="144">
        <f t="shared" si="28"/>
        <v>0</v>
      </c>
      <c r="BJ272" s="6" t="s">
        <v>96</v>
      </c>
      <c r="BK272" s="144">
        <f t="shared" si="29"/>
        <v>0</v>
      </c>
      <c r="BL272" s="6" t="s">
        <v>81</v>
      </c>
      <c r="BM272" s="143" t="s">
        <v>1346</v>
      </c>
    </row>
    <row r="273" spans="2:65" s="16" customFormat="1" ht="33" customHeight="1">
      <c r="B273" s="131"/>
      <c r="C273" s="132" t="s">
        <v>439</v>
      </c>
      <c r="D273" s="132" t="s">
        <v>130</v>
      </c>
      <c r="E273" s="133" t="s">
        <v>1347</v>
      </c>
      <c r="F273" s="134" t="s">
        <v>1348</v>
      </c>
      <c r="G273" s="135" t="s">
        <v>153</v>
      </c>
      <c r="H273" s="136">
        <v>50</v>
      </c>
      <c r="I273" s="137"/>
      <c r="J273" s="137">
        <f t="shared" si="20"/>
        <v>0</v>
      </c>
      <c r="K273" s="138"/>
      <c r="L273" s="17"/>
      <c r="M273" s="139"/>
      <c r="N273" s="140" t="s">
        <v>34</v>
      </c>
      <c r="O273" s="141">
        <v>0</v>
      </c>
      <c r="P273" s="141">
        <f t="shared" si="21"/>
        <v>0</v>
      </c>
      <c r="Q273" s="141">
        <v>0</v>
      </c>
      <c r="R273" s="141">
        <f t="shared" si="22"/>
        <v>0</v>
      </c>
      <c r="S273" s="141">
        <v>0</v>
      </c>
      <c r="T273" s="142">
        <f t="shared" si="23"/>
        <v>0</v>
      </c>
      <c r="AR273" s="143" t="s">
        <v>81</v>
      </c>
      <c r="AT273" s="143" t="s">
        <v>130</v>
      </c>
      <c r="AU273" s="143" t="s">
        <v>96</v>
      </c>
      <c r="AY273" s="6" t="s">
        <v>128</v>
      </c>
      <c r="BE273" s="144">
        <f t="shared" si="24"/>
        <v>0</v>
      </c>
      <c r="BF273" s="144">
        <f t="shared" si="25"/>
        <v>0</v>
      </c>
      <c r="BG273" s="144">
        <f t="shared" si="26"/>
        <v>0</v>
      </c>
      <c r="BH273" s="144">
        <f t="shared" si="27"/>
        <v>0</v>
      </c>
      <c r="BI273" s="144">
        <f t="shared" si="28"/>
        <v>0</v>
      </c>
      <c r="BJ273" s="6" t="s">
        <v>96</v>
      </c>
      <c r="BK273" s="144">
        <f t="shared" si="29"/>
        <v>0</v>
      </c>
      <c r="BL273" s="6" t="s">
        <v>81</v>
      </c>
      <c r="BM273" s="143" t="s">
        <v>1349</v>
      </c>
    </row>
    <row r="274" spans="2:65" s="16" customFormat="1" ht="24.15" customHeight="1">
      <c r="B274" s="131"/>
      <c r="C274" s="149" t="s">
        <v>1350</v>
      </c>
      <c r="D274" s="149" t="s">
        <v>257</v>
      </c>
      <c r="E274" s="150" t="s">
        <v>1351</v>
      </c>
      <c r="F274" s="151" t="s">
        <v>1352</v>
      </c>
      <c r="G274" s="152" t="s">
        <v>824</v>
      </c>
      <c r="H274" s="153">
        <v>44</v>
      </c>
      <c r="I274" s="154"/>
      <c r="J274" s="154">
        <f t="shared" si="20"/>
        <v>0</v>
      </c>
      <c r="K274" s="155"/>
      <c r="L274" s="156"/>
      <c r="M274" s="157"/>
      <c r="N274" s="158" t="s">
        <v>34</v>
      </c>
      <c r="O274" s="141">
        <v>0</v>
      </c>
      <c r="P274" s="141">
        <f t="shared" si="21"/>
        <v>0</v>
      </c>
      <c r="Q274" s="141">
        <v>0</v>
      </c>
      <c r="R274" s="141">
        <f t="shared" si="22"/>
        <v>0</v>
      </c>
      <c r="S274" s="141">
        <v>0</v>
      </c>
      <c r="T274" s="142">
        <f t="shared" si="23"/>
        <v>0</v>
      </c>
      <c r="AR274" s="143" t="s">
        <v>141</v>
      </c>
      <c r="AT274" s="143" t="s">
        <v>257</v>
      </c>
      <c r="AU274" s="143" t="s">
        <v>96</v>
      </c>
      <c r="AY274" s="6" t="s">
        <v>128</v>
      </c>
      <c r="BE274" s="144">
        <f t="shared" si="24"/>
        <v>0</v>
      </c>
      <c r="BF274" s="144">
        <f t="shared" si="25"/>
        <v>0</v>
      </c>
      <c r="BG274" s="144">
        <f t="shared" si="26"/>
        <v>0</v>
      </c>
      <c r="BH274" s="144">
        <f t="shared" si="27"/>
        <v>0</v>
      </c>
      <c r="BI274" s="144">
        <f t="shared" si="28"/>
        <v>0</v>
      </c>
      <c r="BJ274" s="6" t="s">
        <v>96</v>
      </c>
      <c r="BK274" s="144">
        <f t="shared" si="29"/>
        <v>0</v>
      </c>
      <c r="BL274" s="6" t="s">
        <v>81</v>
      </c>
      <c r="BM274" s="143" t="s">
        <v>1353</v>
      </c>
    </row>
    <row r="275" spans="2:65" s="16" customFormat="1" ht="24.15" customHeight="1">
      <c r="B275" s="131"/>
      <c r="C275" s="132" t="s">
        <v>442</v>
      </c>
      <c r="D275" s="132" t="s">
        <v>130</v>
      </c>
      <c r="E275" s="133" t="s">
        <v>1354</v>
      </c>
      <c r="F275" s="134" t="s">
        <v>1355</v>
      </c>
      <c r="G275" s="135" t="s">
        <v>267</v>
      </c>
      <c r="H275" s="136">
        <v>10</v>
      </c>
      <c r="I275" s="137"/>
      <c r="J275" s="137">
        <f t="shared" si="20"/>
        <v>0</v>
      </c>
      <c r="K275" s="138"/>
      <c r="L275" s="17"/>
      <c r="M275" s="139"/>
      <c r="N275" s="140" t="s">
        <v>34</v>
      </c>
      <c r="O275" s="141">
        <v>0</v>
      </c>
      <c r="P275" s="141">
        <f t="shared" si="21"/>
        <v>0</v>
      </c>
      <c r="Q275" s="141">
        <v>0</v>
      </c>
      <c r="R275" s="141">
        <f t="shared" si="22"/>
        <v>0</v>
      </c>
      <c r="S275" s="141">
        <v>0</v>
      </c>
      <c r="T275" s="142">
        <f t="shared" si="23"/>
        <v>0</v>
      </c>
      <c r="AR275" s="143" t="s">
        <v>81</v>
      </c>
      <c r="AT275" s="143" t="s">
        <v>130</v>
      </c>
      <c r="AU275" s="143" t="s">
        <v>96</v>
      </c>
      <c r="AY275" s="6" t="s">
        <v>128</v>
      </c>
      <c r="BE275" s="144">
        <f t="shared" si="24"/>
        <v>0</v>
      </c>
      <c r="BF275" s="144">
        <f t="shared" si="25"/>
        <v>0</v>
      </c>
      <c r="BG275" s="144">
        <f t="shared" si="26"/>
        <v>0</v>
      </c>
      <c r="BH275" s="144">
        <f t="shared" si="27"/>
        <v>0</v>
      </c>
      <c r="BI275" s="144">
        <f t="shared" si="28"/>
        <v>0</v>
      </c>
      <c r="BJ275" s="6" t="s">
        <v>96</v>
      </c>
      <c r="BK275" s="144">
        <f t="shared" si="29"/>
        <v>0</v>
      </c>
      <c r="BL275" s="6" t="s">
        <v>81</v>
      </c>
      <c r="BM275" s="143" t="s">
        <v>1356</v>
      </c>
    </row>
    <row r="276" spans="2:65" s="16" customFormat="1" ht="24.15" customHeight="1">
      <c r="B276" s="131"/>
      <c r="C276" s="149" t="s">
        <v>1357</v>
      </c>
      <c r="D276" s="149" t="s">
        <v>257</v>
      </c>
      <c r="E276" s="150" t="s">
        <v>1358</v>
      </c>
      <c r="F276" s="151" t="s">
        <v>1359</v>
      </c>
      <c r="G276" s="152" t="s">
        <v>267</v>
      </c>
      <c r="H276" s="153">
        <v>16</v>
      </c>
      <c r="I276" s="154"/>
      <c r="J276" s="154">
        <f t="shared" si="20"/>
        <v>0</v>
      </c>
      <c r="K276" s="155"/>
      <c r="L276" s="156"/>
      <c r="M276" s="157"/>
      <c r="N276" s="158" t="s">
        <v>34</v>
      </c>
      <c r="O276" s="141">
        <v>0</v>
      </c>
      <c r="P276" s="141">
        <f t="shared" si="21"/>
        <v>0</v>
      </c>
      <c r="Q276" s="141">
        <v>0</v>
      </c>
      <c r="R276" s="141">
        <f t="shared" si="22"/>
        <v>0</v>
      </c>
      <c r="S276" s="141">
        <v>0</v>
      </c>
      <c r="T276" s="142">
        <f t="shared" si="23"/>
        <v>0</v>
      </c>
      <c r="AR276" s="143" t="s">
        <v>141</v>
      </c>
      <c r="AT276" s="143" t="s">
        <v>257</v>
      </c>
      <c r="AU276" s="143" t="s">
        <v>96</v>
      </c>
      <c r="AY276" s="6" t="s">
        <v>128</v>
      </c>
      <c r="BE276" s="144">
        <f t="shared" si="24"/>
        <v>0</v>
      </c>
      <c r="BF276" s="144">
        <f t="shared" si="25"/>
        <v>0</v>
      </c>
      <c r="BG276" s="144">
        <f t="shared" si="26"/>
        <v>0</v>
      </c>
      <c r="BH276" s="144">
        <f t="shared" si="27"/>
        <v>0</v>
      </c>
      <c r="BI276" s="144">
        <f t="shared" si="28"/>
        <v>0</v>
      </c>
      <c r="BJ276" s="6" t="s">
        <v>96</v>
      </c>
      <c r="BK276" s="144">
        <f t="shared" si="29"/>
        <v>0</v>
      </c>
      <c r="BL276" s="6" t="s">
        <v>81</v>
      </c>
      <c r="BM276" s="143" t="s">
        <v>1360</v>
      </c>
    </row>
    <row r="277" spans="2:65" s="16" customFormat="1" ht="24.15" customHeight="1">
      <c r="B277" s="131"/>
      <c r="C277" s="149" t="s">
        <v>445</v>
      </c>
      <c r="D277" s="149" t="s">
        <v>257</v>
      </c>
      <c r="E277" s="150" t="s">
        <v>1361</v>
      </c>
      <c r="F277" s="151" t="s">
        <v>1362</v>
      </c>
      <c r="G277" s="152" t="s">
        <v>267</v>
      </c>
      <c r="H277" s="153">
        <v>195</v>
      </c>
      <c r="I277" s="154"/>
      <c r="J277" s="154">
        <f t="shared" si="20"/>
        <v>0</v>
      </c>
      <c r="K277" s="155"/>
      <c r="L277" s="156"/>
      <c r="M277" s="157"/>
      <c r="N277" s="158" t="s">
        <v>34</v>
      </c>
      <c r="O277" s="141">
        <v>0</v>
      </c>
      <c r="P277" s="141">
        <f t="shared" si="21"/>
        <v>0</v>
      </c>
      <c r="Q277" s="141">
        <v>0</v>
      </c>
      <c r="R277" s="141">
        <f t="shared" si="22"/>
        <v>0</v>
      </c>
      <c r="S277" s="141">
        <v>0</v>
      </c>
      <c r="T277" s="142">
        <f t="shared" si="23"/>
        <v>0</v>
      </c>
      <c r="AR277" s="143" t="s">
        <v>141</v>
      </c>
      <c r="AT277" s="143" t="s">
        <v>257</v>
      </c>
      <c r="AU277" s="143" t="s">
        <v>96</v>
      </c>
      <c r="AY277" s="6" t="s">
        <v>128</v>
      </c>
      <c r="BE277" s="144">
        <f t="shared" si="24"/>
        <v>0</v>
      </c>
      <c r="BF277" s="144">
        <f t="shared" si="25"/>
        <v>0</v>
      </c>
      <c r="BG277" s="144">
        <f t="shared" si="26"/>
        <v>0</v>
      </c>
      <c r="BH277" s="144">
        <f t="shared" si="27"/>
        <v>0</v>
      </c>
      <c r="BI277" s="144">
        <f t="shared" si="28"/>
        <v>0</v>
      </c>
      <c r="BJ277" s="6" t="s">
        <v>96</v>
      </c>
      <c r="BK277" s="144">
        <f t="shared" si="29"/>
        <v>0</v>
      </c>
      <c r="BL277" s="6" t="s">
        <v>81</v>
      </c>
      <c r="BM277" s="143" t="s">
        <v>1363</v>
      </c>
    </row>
    <row r="278" spans="2:65" s="16" customFormat="1" ht="24.15" customHeight="1">
      <c r="B278" s="131"/>
      <c r="C278" s="149" t="s">
        <v>1364</v>
      </c>
      <c r="D278" s="149" t="s">
        <v>257</v>
      </c>
      <c r="E278" s="150" t="s">
        <v>1365</v>
      </c>
      <c r="F278" s="151" t="s">
        <v>1366</v>
      </c>
      <c r="G278" s="152" t="s">
        <v>267</v>
      </c>
      <c r="H278" s="153">
        <v>135</v>
      </c>
      <c r="I278" s="154"/>
      <c r="J278" s="154">
        <f t="shared" si="20"/>
        <v>0</v>
      </c>
      <c r="K278" s="155"/>
      <c r="L278" s="156"/>
      <c r="M278" s="157"/>
      <c r="N278" s="158" t="s">
        <v>34</v>
      </c>
      <c r="O278" s="141">
        <v>0</v>
      </c>
      <c r="P278" s="141">
        <f t="shared" si="21"/>
        <v>0</v>
      </c>
      <c r="Q278" s="141">
        <v>0</v>
      </c>
      <c r="R278" s="141">
        <f t="shared" si="22"/>
        <v>0</v>
      </c>
      <c r="S278" s="141">
        <v>0</v>
      </c>
      <c r="T278" s="142">
        <f t="shared" si="23"/>
        <v>0</v>
      </c>
      <c r="AR278" s="143" t="s">
        <v>141</v>
      </c>
      <c r="AT278" s="143" t="s">
        <v>257</v>
      </c>
      <c r="AU278" s="143" t="s">
        <v>96</v>
      </c>
      <c r="AY278" s="6" t="s">
        <v>128</v>
      </c>
      <c r="BE278" s="144">
        <f t="shared" si="24"/>
        <v>0</v>
      </c>
      <c r="BF278" s="144">
        <f t="shared" si="25"/>
        <v>0</v>
      </c>
      <c r="BG278" s="144">
        <f t="shared" si="26"/>
        <v>0</v>
      </c>
      <c r="BH278" s="144">
        <f t="shared" si="27"/>
        <v>0</v>
      </c>
      <c r="BI278" s="144">
        <f t="shared" si="28"/>
        <v>0</v>
      </c>
      <c r="BJ278" s="6" t="s">
        <v>96</v>
      </c>
      <c r="BK278" s="144">
        <f t="shared" si="29"/>
        <v>0</v>
      </c>
      <c r="BL278" s="6" t="s">
        <v>81</v>
      </c>
      <c r="BM278" s="143" t="s">
        <v>1367</v>
      </c>
    </row>
    <row r="279" spans="2:65" s="16" customFormat="1" ht="24.15" customHeight="1">
      <c r="B279" s="131"/>
      <c r="C279" s="149" t="s">
        <v>448</v>
      </c>
      <c r="D279" s="149" t="s">
        <v>257</v>
      </c>
      <c r="E279" s="150" t="s">
        <v>1368</v>
      </c>
      <c r="F279" s="151" t="s">
        <v>1369</v>
      </c>
      <c r="G279" s="152" t="s">
        <v>267</v>
      </c>
      <c r="H279" s="153">
        <v>4</v>
      </c>
      <c r="I279" s="154"/>
      <c r="J279" s="154">
        <f t="shared" si="20"/>
        <v>0</v>
      </c>
      <c r="K279" s="155"/>
      <c r="L279" s="156"/>
      <c r="M279" s="157"/>
      <c r="N279" s="158" t="s">
        <v>34</v>
      </c>
      <c r="O279" s="141">
        <v>0</v>
      </c>
      <c r="P279" s="141">
        <f t="shared" si="21"/>
        <v>0</v>
      </c>
      <c r="Q279" s="141">
        <v>0</v>
      </c>
      <c r="R279" s="141">
        <f t="shared" si="22"/>
        <v>0</v>
      </c>
      <c r="S279" s="141">
        <v>0</v>
      </c>
      <c r="T279" s="142">
        <f t="shared" si="23"/>
        <v>0</v>
      </c>
      <c r="AR279" s="143" t="s">
        <v>141</v>
      </c>
      <c r="AT279" s="143" t="s">
        <v>257</v>
      </c>
      <c r="AU279" s="143" t="s">
        <v>96</v>
      </c>
      <c r="AY279" s="6" t="s">
        <v>128</v>
      </c>
      <c r="BE279" s="144">
        <f t="shared" si="24"/>
        <v>0</v>
      </c>
      <c r="BF279" s="144">
        <f t="shared" si="25"/>
        <v>0</v>
      </c>
      <c r="BG279" s="144">
        <f t="shared" si="26"/>
        <v>0</v>
      </c>
      <c r="BH279" s="144">
        <f t="shared" si="27"/>
        <v>0</v>
      </c>
      <c r="BI279" s="144">
        <f t="shared" si="28"/>
        <v>0</v>
      </c>
      <c r="BJ279" s="6" t="s">
        <v>96</v>
      </c>
      <c r="BK279" s="144">
        <f t="shared" si="29"/>
        <v>0</v>
      </c>
      <c r="BL279" s="6" t="s">
        <v>81</v>
      </c>
      <c r="BM279" s="143" t="s">
        <v>1370</v>
      </c>
    </row>
    <row r="280" spans="2:65" s="16" customFormat="1" ht="24.15" customHeight="1">
      <c r="B280" s="131"/>
      <c r="C280" s="149" t="s">
        <v>1371</v>
      </c>
      <c r="D280" s="149" t="s">
        <v>257</v>
      </c>
      <c r="E280" s="150" t="s">
        <v>1372</v>
      </c>
      <c r="F280" s="151" t="s">
        <v>1373</v>
      </c>
      <c r="G280" s="152" t="s">
        <v>267</v>
      </c>
      <c r="H280" s="153">
        <v>6</v>
      </c>
      <c r="I280" s="154"/>
      <c r="J280" s="154">
        <f t="shared" si="20"/>
        <v>0</v>
      </c>
      <c r="K280" s="155"/>
      <c r="L280" s="156"/>
      <c r="M280" s="157"/>
      <c r="N280" s="158" t="s">
        <v>34</v>
      </c>
      <c r="O280" s="141">
        <v>0</v>
      </c>
      <c r="P280" s="141">
        <f t="shared" si="21"/>
        <v>0</v>
      </c>
      <c r="Q280" s="141">
        <v>0</v>
      </c>
      <c r="R280" s="141">
        <f t="shared" si="22"/>
        <v>0</v>
      </c>
      <c r="S280" s="141">
        <v>0</v>
      </c>
      <c r="T280" s="142">
        <f t="shared" si="23"/>
        <v>0</v>
      </c>
      <c r="AR280" s="143" t="s">
        <v>141</v>
      </c>
      <c r="AT280" s="143" t="s">
        <v>257</v>
      </c>
      <c r="AU280" s="143" t="s">
        <v>96</v>
      </c>
      <c r="AY280" s="6" t="s">
        <v>128</v>
      </c>
      <c r="BE280" s="144">
        <f t="shared" si="24"/>
        <v>0</v>
      </c>
      <c r="BF280" s="144">
        <f t="shared" si="25"/>
        <v>0</v>
      </c>
      <c r="BG280" s="144">
        <f t="shared" si="26"/>
        <v>0</v>
      </c>
      <c r="BH280" s="144">
        <f t="shared" si="27"/>
        <v>0</v>
      </c>
      <c r="BI280" s="144">
        <f t="shared" si="28"/>
        <v>0</v>
      </c>
      <c r="BJ280" s="6" t="s">
        <v>96</v>
      </c>
      <c r="BK280" s="144">
        <f t="shared" si="29"/>
        <v>0</v>
      </c>
      <c r="BL280" s="6" t="s">
        <v>81</v>
      </c>
      <c r="BM280" s="143" t="s">
        <v>1374</v>
      </c>
    </row>
    <row r="281" spans="2:65" s="16" customFormat="1" ht="24.15" customHeight="1">
      <c r="B281" s="131"/>
      <c r="C281" s="149" t="s">
        <v>452</v>
      </c>
      <c r="D281" s="149" t="s">
        <v>257</v>
      </c>
      <c r="E281" s="150" t="s">
        <v>1375</v>
      </c>
      <c r="F281" s="151" t="s">
        <v>1376</v>
      </c>
      <c r="G281" s="152" t="s">
        <v>267</v>
      </c>
      <c r="H281" s="153">
        <v>10</v>
      </c>
      <c r="I281" s="154"/>
      <c r="J281" s="154">
        <f t="shared" si="20"/>
        <v>0</v>
      </c>
      <c r="K281" s="155"/>
      <c r="L281" s="156"/>
      <c r="M281" s="157"/>
      <c r="N281" s="158" t="s">
        <v>34</v>
      </c>
      <c r="O281" s="141">
        <v>0</v>
      </c>
      <c r="P281" s="141">
        <f t="shared" si="21"/>
        <v>0</v>
      </c>
      <c r="Q281" s="141">
        <v>0</v>
      </c>
      <c r="R281" s="141">
        <f t="shared" si="22"/>
        <v>0</v>
      </c>
      <c r="S281" s="141">
        <v>0</v>
      </c>
      <c r="T281" s="142">
        <f t="shared" si="23"/>
        <v>0</v>
      </c>
      <c r="AR281" s="143" t="s">
        <v>141</v>
      </c>
      <c r="AT281" s="143" t="s">
        <v>257</v>
      </c>
      <c r="AU281" s="143" t="s">
        <v>96</v>
      </c>
      <c r="AY281" s="6" t="s">
        <v>128</v>
      </c>
      <c r="BE281" s="144">
        <f t="shared" si="24"/>
        <v>0</v>
      </c>
      <c r="BF281" s="144">
        <f t="shared" si="25"/>
        <v>0</v>
      </c>
      <c r="BG281" s="144">
        <f t="shared" si="26"/>
        <v>0</v>
      </c>
      <c r="BH281" s="144">
        <f t="shared" si="27"/>
        <v>0</v>
      </c>
      <c r="BI281" s="144">
        <f t="shared" si="28"/>
        <v>0</v>
      </c>
      <c r="BJ281" s="6" t="s">
        <v>96</v>
      </c>
      <c r="BK281" s="144">
        <f t="shared" si="29"/>
        <v>0</v>
      </c>
      <c r="BL281" s="6" t="s">
        <v>81</v>
      </c>
      <c r="BM281" s="143" t="s">
        <v>1377</v>
      </c>
    </row>
    <row r="282" spans="2:65" s="16" customFormat="1" ht="24.15" customHeight="1">
      <c r="B282" s="131"/>
      <c r="C282" s="149" t="s">
        <v>1378</v>
      </c>
      <c r="D282" s="149" t="s">
        <v>257</v>
      </c>
      <c r="E282" s="150" t="s">
        <v>1379</v>
      </c>
      <c r="F282" s="151" t="s">
        <v>1380</v>
      </c>
      <c r="G282" s="152" t="s">
        <v>267</v>
      </c>
      <c r="H282" s="153">
        <v>10</v>
      </c>
      <c r="I282" s="154"/>
      <c r="J282" s="154">
        <f t="shared" si="20"/>
        <v>0</v>
      </c>
      <c r="K282" s="155"/>
      <c r="L282" s="156"/>
      <c r="M282" s="157"/>
      <c r="N282" s="158" t="s">
        <v>34</v>
      </c>
      <c r="O282" s="141">
        <v>0</v>
      </c>
      <c r="P282" s="141">
        <f t="shared" si="21"/>
        <v>0</v>
      </c>
      <c r="Q282" s="141">
        <v>0</v>
      </c>
      <c r="R282" s="141">
        <f t="shared" si="22"/>
        <v>0</v>
      </c>
      <c r="S282" s="141">
        <v>0</v>
      </c>
      <c r="T282" s="142">
        <f t="shared" si="23"/>
        <v>0</v>
      </c>
      <c r="AR282" s="143" t="s">
        <v>141</v>
      </c>
      <c r="AT282" s="143" t="s">
        <v>257</v>
      </c>
      <c r="AU282" s="143" t="s">
        <v>96</v>
      </c>
      <c r="AY282" s="6" t="s">
        <v>128</v>
      </c>
      <c r="BE282" s="144">
        <f t="shared" si="24"/>
        <v>0</v>
      </c>
      <c r="BF282" s="144">
        <f t="shared" si="25"/>
        <v>0</v>
      </c>
      <c r="BG282" s="144">
        <f t="shared" si="26"/>
        <v>0</v>
      </c>
      <c r="BH282" s="144">
        <f t="shared" si="27"/>
        <v>0</v>
      </c>
      <c r="BI282" s="144">
        <f t="shared" si="28"/>
        <v>0</v>
      </c>
      <c r="BJ282" s="6" t="s">
        <v>96</v>
      </c>
      <c r="BK282" s="144">
        <f t="shared" si="29"/>
        <v>0</v>
      </c>
      <c r="BL282" s="6" t="s">
        <v>81</v>
      </c>
      <c r="BM282" s="143" t="s">
        <v>1381</v>
      </c>
    </row>
    <row r="283" spans="2:65" s="16" customFormat="1" ht="24.15" customHeight="1">
      <c r="B283" s="131"/>
      <c r="C283" s="149" t="s">
        <v>456</v>
      </c>
      <c r="D283" s="149" t="s">
        <v>257</v>
      </c>
      <c r="E283" s="150" t="s">
        <v>1382</v>
      </c>
      <c r="F283" s="151" t="s">
        <v>1383</v>
      </c>
      <c r="G283" s="152" t="s">
        <v>267</v>
      </c>
      <c r="H283" s="153">
        <v>10</v>
      </c>
      <c r="I283" s="154"/>
      <c r="J283" s="154">
        <f t="shared" si="20"/>
        <v>0</v>
      </c>
      <c r="K283" s="155"/>
      <c r="L283" s="156"/>
      <c r="M283" s="157"/>
      <c r="N283" s="158" t="s">
        <v>34</v>
      </c>
      <c r="O283" s="141">
        <v>0</v>
      </c>
      <c r="P283" s="141">
        <f t="shared" si="21"/>
        <v>0</v>
      </c>
      <c r="Q283" s="141">
        <v>0</v>
      </c>
      <c r="R283" s="141">
        <f t="shared" si="22"/>
        <v>0</v>
      </c>
      <c r="S283" s="141">
        <v>0</v>
      </c>
      <c r="T283" s="142">
        <f t="shared" si="23"/>
        <v>0</v>
      </c>
      <c r="AR283" s="143" t="s">
        <v>141</v>
      </c>
      <c r="AT283" s="143" t="s">
        <v>257</v>
      </c>
      <c r="AU283" s="143" t="s">
        <v>96</v>
      </c>
      <c r="AY283" s="6" t="s">
        <v>128</v>
      </c>
      <c r="BE283" s="144">
        <f t="shared" si="24"/>
        <v>0</v>
      </c>
      <c r="BF283" s="144">
        <f t="shared" si="25"/>
        <v>0</v>
      </c>
      <c r="BG283" s="144">
        <f t="shared" si="26"/>
        <v>0</v>
      </c>
      <c r="BH283" s="144">
        <f t="shared" si="27"/>
        <v>0</v>
      </c>
      <c r="BI283" s="144">
        <f t="shared" si="28"/>
        <v>0</v>
      </c>
      <c r="BJ283" s="6" t="s">
        <v>96</v>
      </c>
      <c r="BK283" s="144">
        <f t="shared" si="29"/>
        <v>0</v>
      </c>
      <c r="BL283" s="6" t="s">
        <v>81</v>
      </c>
      <c r="BM283" s="143" t="s">
        <v>1384</v>
      </c>
    </row>
    <row r="284" spans="2:65" s="16" customFormat="1" ht="24.15" customHeight="1">
      <c r="B284" s="131"/>
      <c r="C284" s="149" t="s">
        <v>1385</v>
      </c>
      <c r="D284" s="149" t="s">
        <v>257</v>
      </c>
      <c r="E284" s="150" t="s">
        <v>1386</v>
      </c>
      <c r="F284" s="151" t="s">
        <v>1387</v>
      </c>
      <c r="G284" s="152" t="s">
        <v>267</v>
      </c>
      <c r="H284" s="153">
        <v>20</v>
      </c>
      <c r="I284" s="154"/>
      <c r="J284" s="154">
        <f t="shared" si="20"/>
        <v>0</v>
      </c>
      <c r="K284" s="155"/>
      <c r="L284" s="156"/>
      <c r="M284" s="157"/>
      <c r="N284" s="158" t="s">
        <v>34</v>
      </c>
      <c r="O284" s="141">
        <v>0</v>
      </c>
      <c r="P284" s="141">
        <f t="shared" si="21"/>
        <v>0</v>
      </c>
      <c r="Q284" s="141">
        <v>0</v>
      </c>
      <c r="R284" s="141">
        <f t="shared" si="22"/>
        <v>0</v>
      </c>
      <c r="S284" s="141">
        <v>0</v>
      </c>
      <c r="T284" s="142">
        <f t="shared" si="23"/>
        <v>0</v>
      </c>
      <c r="AR284" s="143" t="s">
        <v>141</v>
      </c>
      <c r="AT284" s="143" t="s">
        <v>257</v>
      </c>
      <c r="AU284" s="143" t="s">
        <v>96</v>
      </c>
      <c r="AY284" s="6" t="s">
        <v>128</v>
      </c>
      <c r="BE284" s="144">
        <f t="shared" si="24"/>
        <v>0</v>
      </c>
      <c r="BF284" s="144">
        <f t="shared" si="25"/>
        <v>0</v>
      </c>
      <c r="BG284" s="144">
        <f t="shared" si="26"/>
        <v>0</v>
      </c>
      <c r="BH284" s="144">
        <f t="shared" si="27"/>
        <v>0</v>
      </c>
      <c r="BI284" s="144">
        <f t="shared" si="28"/>
        <v>0</v>
      </c>
      <c r="BJ284" s="6" t="s">
        <v>96</v>
      </c>
      <c r="BK284" s="144">
        <f t="shared" si="29"/>
        <v>0</v>
      </c>
      <c r="BL284" s="6" t="s">
        <v>81</v>
      </c>
      <c r="BM284" s="143" t="s">
        <v>1388</v>
      </c>
    </row>
    <row r="285" spans="2:65" s="16" customFormat="1" ht="24.15" customHeight="1">
      <c r="B285" s="131"/>
      <c r="C285" s="149" t="s">
        <v>459</v>
      </c>
      <c r="D285" s="149" t="s">
        <v>257</v>
      </c>
      <c r="E285" s="150" t="s">
        <v>1389</v>
      </c>
      <c r="F285" s="151" t="s">
        <v>1390</v>
      </c>
      <c r="G285" s="152" t="s">
        <v>267</v>
      </c>
      <c r="H285" s="153">
        <v>80</v>
      </c>
      <c r="I285" s="154"/>
      <c r="J285" s="154">
        <f t="shared" si="20"/>
        <v>0</v>
      </c>
      <c r="K285" s="155"/>
      <c r="L285" s="156"/>
      <c r="M285" s="157"/>
      <c r="N285" s="158" t="s">
        <v>34</v>
      </c>
      <c r="O285" s="141">
        <v>0</v>
      </c>
      <c r="P285" s="141">
        <f t="shared" si="21"/>
        <v>0</v>
      </c>
      <c r="Q285" s="141">
        <v>0</v>
      </c>
      <c r="R285" s="141">
        <f t="shared" si="22"/>
        <v>0</v>
      </c>
      <c r="S285" s="141">
        <v>0</v>
      </c>
      <c r="T285" s="142">
        <f t="shared" si="23"/>
        <v>0</v>
      </c>
      <c r="AR285" s="143" t="s">
        <v>141</v>
      </c>
      <c r="AT285" s="143" t="s">
        <v>257</v>
      </c>
      <c r="AU285" s="143" t="s">
        <v>96</v>
      </c>
      <c r="AY285" s="6" t="s">
        <v>128</v>
      </c>
      <c r="BE285" s="144">
        <f t="shared" si="24"/>
        <v>0</v>
      </c>
      <c r="BF285" s="144">
        <f t="shared" si="25"/>
        <v>0</v>
      </c>
      <c r="BG285" s="144">
        <f t="shared" si="26"/>
        <v>0</v>
      </c>
      <c r="BH285" s="144">
        <f t="shared" si="27"/>
        <v>0</v>
      </c>
      <c r="BI285" s="144">
        <f t="shared" si="28"/>
        <v>0</v>
      </c>
      <c r="BJ285" s="6" t="s">
        <v>96</v>
      </c>
      <c r="BK285" s="144">
        <f t="shared" si="29"/>
        <v>0</v>
      </c>
      <c r="BL285" s="6" t="s">
        <v>81</v>
      </c>
      <c r="BM285" s="143" t="s">
        <v>1391</v>
      </c>
    </row>
    <row r="286" spans="2:65" s="16" customFormat="1" ht="24.15" customHeight="1">
      <c r="B286" s="131"/>
      <c r="C286" s="149" t="s">
        <v>1392</v>
      </c>
      <c r="D286" s="149" t="s">
        <v>257</v>
      </c>
      <c r="E286" s="150" t="s">
        <v>1393</v>
      </c>
      <c r="F286" s="151" t="s">
        <v>1394</v>
      </c>
      <c r="G286" s="152" t="s">
        <v>267</v>
      </c>
      <c r="H286" s="153">
        <v>2</v>
      </c>
      <c r="I286" s="154"/>
      <c r="J286" s="154">
        <f t="shared" si="20"/>
        <v>0</v>
      </c>
      <c r="K286" s="155"/>
      <c r="L286" s="156"/>
      <c r="M286" s="157"/>
      <c r="N286" s="158" t="s">
        <v>34</v>
      </c>
      <c r="O286" s="141">
        <v>0</v>
      </c>
      <c r="P286" s="141">
        <f t="shared" si="21"/>
        <v>0</v>
      </c>
      <c r="Q286" s="141">
        <v>0</v>
      </c>
      <c r="R286" s="141">
        <f t="shared" si="22"/>
        <v>0</v>
      </c>
      <c r="S286" s="141">
        <v>0</v>
      </c>
      <c r="T286" s="142">
        <f t="shared" si="23"/>
        <v>0</v>
      </c>
      <c r="AR286" s="143" t="s">
        <v>141</v>
      </c>
      <c r="AT286" s="143" t="s">
        <v>257</v>
      </c>
      <c r="AU286" s="143" t="s">
        <v>96</v>
      </c>
      <c r="AY286" s="6" t="s">
        <v>128</v>
      </c>
      <c r="BE286" s="144">
        <f t="shared" si="24"/>
        <v>0</v>
      </c>
      <c r="BF286" s="144">
        <f t="shared" si="25"/>
        <v>0</v>
      </c>
      <c r="BG286" s="144">
        <f t="shared" si="26"/>
        <v>0</v>
      </c>
      <c r="BH286" s="144">
        <f t="shared" si="27"/>
        <v>0</v>
      </c>
      <c r="BI286" s="144">
        <f t="shared" si="28"/>
        <v>0</v>
      </c>
      <c r="BJ286" s="6" t="s">
        <v>96</v>
      </c>
      <c r="BK286" s="144">
        <f t="shared" si="29"/>
        <v>0</v>
      </c>
      <c r="BL286" s="6" t="s">
        <v>81</v>
      </c>
      <c r="BM286" s="143" t="s">
        <v>1395</v>
      </c>
    </row>
    <row r="287" spans="2:65" s="16" customFormat="1" ht="24.15" customHeight="1">
      <c r="B287" s="131"/>
      <c r="C287" s="149" t="s">
        <v>462</v>
      </c>
      <c r="D287" s="149" t="s">
        <v>257</v>
      </c>
      <c r="E287" s="150" t="s">
        <v>1396</v>
      </c>
      <c r="F287" s="151" t="s">
        <v>1397</v>
      </c>
      <c r="G287" s="152" t="s">
        <v>267</v>
      </c>
      <c r="H287" s="153">
        <v>9</v>
      </c>
      <c r="I287" s="154"/>
      <c r="J287" s="154">
        <f t="shared" si="20"/>
        <v>0</v>
      </c>
      <c r="K287" s="155"/>
      <c r="L287" s="156"/>
      <c r="M287" s="157"/>
      <c r="N287" s="158" t="s">
        <v>34</v>
      </c>
      <c r="O287" s="141">
        <v>0</v>
      </c>
      <c r="P287" s="141">
        <f t="shared" si="21"/>
        <v>0</v>
      </c>
      <c r="Q287" s="141">
        <v>0</v>
      </c>
      <c r="R287" s="141">
        <f t="shared" si="22"/>
        <v>0</v>
      </c>
      <c r="S287" s="141">
        <v>0</v>
      </c>
      <c r="T287" s="142">
        <f t="shared" si="23"/>
        <v>0</v>
      </c>
      <c r="AR287" s="143" t="s">
        <v>141</v>
      </c>
      <c r="AT287" s="143" t="s">
        <v>257</v>
      </c>
      <c r="AU287" s="143" t="s">
        <v>96</v>
      </c>
      <c r="AY287" s="6" t="s">
        <v>128</v>
      </c>
      <c r="BE287" s="144">
        <f t="shared" si="24"/>
        <v>0</v>
      </c>
      <c r="BF287" s="144">
        <f t="shared" si="25"/>
        <v>0</v>
      </c>
      <c r="BG287" s="144">
        <f t="shared" si="26"/>
        <v>0</v>
      </c>
      <c r="BH287" s="144">
        <f t="shared" si="27"/>
        <v>0</v>
      </c>
      <c r="BI287" s="144">
        <f t="shared" si="28"/>
        <v>0</v>
      </c>
      <c r="BJ287" s="6" t="s">
        <v>96</v>
      </c>
      <c r="BK287" s="144">
        <f t="shared" si="29"/>
        <v>0</v>
      </c>
      <c r="BL287" s="6" t="s">
        <v>81</v>
      </c>
      <c r="BM287" s="143" t="s">
        <v>1398</v>
      </c>
    </row>
    <row r="288" spans="2:65" s="16" customFormat="1" ht="24.15" customHeight="1">
      <c r="B288" s="131"/>
      <c r="C288" s="149" t="s">
        <v>1399</v>
      </c>
      <c r="D288" s="149" t="s">
        <v>257</v>
      </c>
      <c r="E288" s="150" t="s">
        <v>1400</v>
      </c>
      <c r="F288" s="151" t="s">
        <v>1401</v>
      </c>
      <c r="G288" s="152" t="s">
        <v>267</v>
      </c>
      <c r="H288" s="153">
        <v>9</v>
      </c>
      <c r="I288" s="154"/>
      <c r="J288" s="154">
        <f t="shared" si="20"/>
        <v>0</v>
      </c>
      <c r="K288" s="155"/>
      <c r="L288" s="156"/>
      <c r="M288" s="157"/>
      <c r="N288" s="158" t="s">
        <v>34</v>
      </c>
      <c r="O288" s="141">
        <v>0</v>
      </c>
      <c r="P288" s="141">
        <f t="shared" si="21"/>
        <v>0</v>
      </c>
      <c r="Q288" s="141">
        <v>0</v>
      </c>
      <c r="R288" s="141">
        <f t="shared" si="22"/>
        <v>0</v>
      </c>
      <c r="S288" s="141">
        <v>0</v>
      </c>
      <c r="T288" s="142">
        <f t="shared" si="23"/>
        <v>0</v>
      </c>
      <c r="AR288" s="143" t="s">
        <v>141</v>
      </c>
      <c r="AT288" s="143" t="s">
        <v>257</v>
      </c>
      <c r="AU288" s="143" t="s">
        <v>96</v>
      </c>
      <c r="AY288" s="6" t="s">
        <v>128</v>
      </c>
      <c r="BE288" s="144">
        <f t="shared" si="24"/>
        <v>0</v>
      </c>
      <c r="BF288" s="144">
        <f t="shared" si="25"/>
        <v>0</v>
      </c>
      <c r="BG288" s="144">
        <f t="shared" si="26"/>
        <v>0</v>
      </c>
      <c r="BH288" s="144">
        <f t="shared" si="27"/>
        <v>0</v>
      </c>
      <c r="BI288" s="144">
        <f t="shared" si="28"/>
        <v>0</v>
      </c>
      <c r="BJ288" s="6" t="s">
        <v>96</v>
      </c>
      <c r="BK288" s="144">
        <f t="shared" si="29"/>
        <v>0</v>
      </c>
      <c r="BL288" s="6" t="s">
        <v>81</v>
      </c>
      <c r="BM288" s="143" t="s">
        <v>1402</v>
      </c>
    </row>
    <row r="289" spans="2:65" s="16" customFormat="1" ht="24.15" customHeight="1">
      <c r="B289" s="131"/>
      <c r="C289" s="149" t="s">
        <v>465</v>
      </c>
      <c r="D289" s="149" t="s">
        <v>257</v>
      </c>
      <c r="E289" s="150" t="s">
        <v>1403</v>
      </c>
      <c r="F289" s="151" t="s">
        <v>1404</v>
      </c>
      <c r="G289" s="152" t="s">
        <v>267</v>
      </c>
      <c r="H289" s="153">
        <v>18</v>
      </c>
      <c r="I289" s="154"/>
      <c r="J289" s="154">
        <f t="shared" si="20"/>
        <v>0</v>
      </c>
      <c r="K289" s="155"/>
      <c r="L289" s="156"/>
      <c r="M289" s="157"/>
      <c r="N289" s="158" t="s">
        <v>34</v>
      </c>
      <c r="O289" s="141">
        <v>0</v>
      </c>
      <c r="P289" s="141">
        <f t="shared" si="21"/>
        <v>0</v>
      </c>
      <c r="Q289" s="141">
        <v>0</v>
      </c>
      <c r="R289" s="141">
        <f t="shared" si="22"/>
        <v>0</v>
      </c>
      <c r="S289" s="141">
        <v>0</v>
      </c>
      <c r="T289" s="142">
        <f t="shared" si="23"/>
        <v>0</v>
      </c>
      <c r="AR289" s="143" t="s">
        <v>141</v>
      </c>
      <c r="AT289" s="143" t="s">
        <v>257</v>
      </c>
      <c r="AU289" s="143" t="s">
        <v>96</v>
      </c>
      <c r="AY289" s="6" t="s">
        <v>128</v>
      </c>
      <c r="BE289" s="144">
        <f t="shared" si="24"/>
        <v>0</v>
      </c>
      <c r="BF289" s="144">
        <f t="shared" si="25"/>
        <v>0</v>
      </c>
      <c r="BG289" s="144">
        <f t="shared" si="26"/>
        <v>0</v>
      </c>
      <c r="BH289" s="144">
        <f t="shared" si="27"/>
        <v>0</v>
      </c>
      <c r="BI289" s="144">
        <f t="shared" si="28"/>
        <v>0</v>
      </c>
      <c r="BJ289" s="6" t="s">
        <v>96</v>
      </c>
      <c r="BK289" s="144">
        <f t="shared" si="29"/>
        <v>0</v>
      </c>
      <c r="BL289" s="6" t="s">
        <v>81</v>
      </c>
      <c r="BM289" s="143" t="s">
        <v>1405</v>
      </c>
    </row>
    <row r="290" spans="2:65" s="16" customFormat="1" ht="24.15" customHeight="1">
      <c r="B290" s="131"/>
      <c r="C290" s="149" t="s">
        <v>1406</v>
      </c>
      <c r="D290" s="149" t="s">
        <v>257</v>
      </c>
      <c r="E290" s="150" t="s">
        <v>1407</v>
      </c>
      <c r="F290" s="151" t="s">
        <v>1408</v>
      </c>
      <c r="G290" s="152" t="s">
        <v>267</v>
      </c>
      <c r="H290" s="153">
        <v>16</v>
      </c>
      <c r="I290" s="154"/>
      <c r="J290" s="154">
        <f t="shared" si="20"/>
        <v>0</v>
      </c>
      <c r="K290" s="155"/>
      <c r="L290" s="156"/>
      <c r="M290" s="157"/>
      <c r="N290" s="158" t="s">
        <v>34</v>
      </c>
      <c r="O290" s="141">
        <v>0</v>
      </c>
      <c r="P290" s="141">
        <f t="shared" si="21"/>
        <v>0</v>
      </c>
      <c r="Q290" s="141">
        <v>0</v>
      </c>
      <c r="R290" s="141">
        <f t="shared" si="22"/>
        <v>0</v>
      </c>
      <c r="S290" s="141">
        <v>0</v>
      </c>
      <c r="T290" s="142">
        <f t="shared" si="23"/>
        <v>0</v>
      </c>
      <c r="AR290" s="143" t="s">
        <v>141</v>
      </c>
      <c r="AT290" s="143" t="s">
        <v>257</v>
      </c>
      <c r="AU290" s="143" t="s">
        <v>96</v>
      </c>
      <c r="AY290" s="6" t="s">
        <v>128</v>
      </c>
      <c r="BE290" s="144">
        <f t="shared" si="24"/>
        <v>0</v>
      </c>
      <c r="BF290" s="144">
        <f t="shared" si="25"/>
        <v>0</v>
      </c>
      <c r="BG290" s="144">
        <f t="shared" si="26"/>
        <v>0</v>
      </c>
      <c r="BH290" s="144">
        <f t="shared" si="27"/>
        <v>0</v>
      </c>
      <c r="BI290" s="144">
        <f t="shared" si="28"/>
        <v>0</v>
      </c>
      <c r="BJ290" s="6" t="s">
        <v>96</v>
      </c>
      <c r="BK290" s="144">
        <f t="shared" si="29"/>
        <v>0</v>
      </c>
      <c r="BL290" s="6" t="s">
        <v>81</v>
      </c>
      <c r="BM290" s="143" t="s">
        <v>1409</v>
      </c>
    </row>
    <row r="291" spans="2:65" s="16" customFormat="1" ht="37.950000000000003" customHeight="1">
      <c r="B291" s="131"/>
      <c r="C291" s="149" t="s">
        <v>468</v>
      </c>
      <c r="D291" s="149" t="s">
        <v>257</v>
      </c>
      <c r="E291" s="150" t="s">
        <v>1410</v>
      </c>
      <c r="F291" s="151" t="s">
        <v>1411</v>
      </c>
      <c r="G291" s="152" t="s">
        <v>267</v>
      </c>
      <c r="H291" s="153">
        <v>9</v>
      </c>
      <c r="I291" s="154"/>
      <c r="J291" s="154">
        <f t="shared" si="20"/>
        <v>0</v>
      </c>
      <c r="K291" s="155"/>
      <c r="L291" s="156"/>
      <c r="M291" s="157"/>
      <c r="N291" s="158" t="s">
        <v>34</v>
      </c>
      <c r="O291" s="141">
        <v>0</v>
      </c>
      <c r="P291" s="141">
        <f t="shared" si="21"/>
        <v>0</v>
      </c>
      <c r="Q291" s="141">
        <v>0</v>
      </c>
      <c r="R291" s="141">
        <f t="shared" si="22"/>
        <v>0</v>
      </c>
      <c r="S291" s="141">
        <v>0</v>
      </c>
      <c r="T291" s="142">
        <f t="shared" si="23"/>
        <v>0</v>
      </c>
      <c r="AR291" s="143" t="s">
        <v>141</v>
      </c>
      <c r="AT291" s="143" t="s">
        <v>257</v>
      </c>
      <c r="AU291" s="143" t="s">
        <v>96</v>
      </c>
      <c r="AY291" s="6" t="s">
        <v>128</v>
      </c>
      <c r="BE291" s="144">
        <f t="shared" si="24"/>
        <v>0</v>
      </c>
      <c r="BF291" s="144">
        <f t="shared" si="25"/>
        <v>0</v>
      </c>
      <c r="BG291" s="144">
        <f t="shared" si="26"/>
        <v>0</v>
      </c>
      <c r="BH291" s="144">
        <f t="shared" si="27"/>
        <v>0</v>
      </c>
      <c r="BI291" s="144">
        <f t="shared" si="28"/>
        <v>0</v>
      </c>
      <c r="BJ291" s="6" t="s">
        <v>96</v>
      </c>
      <c r="BK291" s="144">
        <f t="shared" si="29"/>
        <v>0</v>
      </c>
      <c r="BL291" s="6" t="s">
        <v>81</v>
      </c>
      <c r="BM291" s="143" t="s">
        <v>1412</v>
      </c>
    </row>
    <row r="292" spans="2:65" s="16" customFormat="1" ht="24.15" customHeight="1">
      <c r="B292" s="131"/>
      <c r="C292" s="149" t="s">
        <v>1413</v>
      </c>
      <c r="D292" s="149" t="s">
        <v>257</v>
      </c>
      <c r="E292" s="150" t="s">
        <v>1414</v>
      </c>
      <c r="F292" s="151" t="s">
        <v>1415</v>
      </c>
      <c r="G292" s="152" t="s">
        <v>267</v>
      </c>
      <c r="H292" s="153">
        <v>9</v>
      </c>
      <c r="I292" s="154"/>
      <c r="J292" s="154">
        <f t="shared" si="20"/>
        <v>0</v>
      </c>
      <c r="K292" s="155"/>
      <c r="L292" s="156"/>
      <c r="M292" s="157"/>
      <c r="N292" s="158" t="s">
        <v>34</v>
      </c>
      <c r="O292" s="141">
        <v>0</v>
      </c>
      <c r="P292" s="141">
        <f t="shared" si="21"/>
        <v>0</v>
      </c>
      <c r="Q292" s="141">
        <v>0</v>
      </c>
      <c r="R292" s="141">
        <f t="shared" si="22"/>
        <v>0</v>
      </c>
      <c r="S292" s="141">
        <v>0</v>
      </c>
      <c r="T292" s="142">
        <f t="shared" si="23"/>
        <v>0</v>
      </c>
      <c r="AR292" s="143" t="s">
        <v>141</v>
      </c>
      <c r="AT292" s="143" t="s">
        <v>257</v>
      </c>
      <c r="AU292" s="143" t="s">
        <v>96</v>
      </c>
      <c r="AY292" s="6" t="s">
        <v>128</v>
      </c>
      <c r="BE292" s="144">
        <f t="shared" si="24"/>
        <v>0</v>
      </c>
      <c r="BF292" s="144">
        <f t="shared" si="25"/>
        <v>0</v>
      </c>
      <c r="BG292" s="144">
        <f t="shared" si="26"/>
        <v>0</v>
      </c>
      <c r="BH292" s="144">
        <f t="shared" si="27"/>
        <v>0</v>
      </c>
      <c r="BI292" s="144">
        <f t="shared" si="28"/>
        <v>0</v>
      </c>
      <c r="BJ292" s="6" t="s">
        <v>96</v>
      </c>
      <c r="BK292" s="144">
        <f t="shared" si="29"/>
        <v>0</v>
      </c>
      <c r="BL292" s="6" t="s">
        <v>81</v>
      </c>
      <c r="BM292" s="143" t="s">
        <v>1416</v>
      </c>
    </row>
    <row r="293" spans="2:65" s="16" customFormat="1" ht="33" customHeight="1">
      <c r="B293" s="131"/>
      <c r="C293" s="149" t="s">
        <v>471</v>
      </c>
      <c r="D293" s="149" t="s">
        <v>257</v>
      </c>
      <c r="E293" s="150" t="s">
        <v>1417</v>
      </c>
      <c r="F293" s="151" t="s">
        <v>1418</v>
      </c>
      <c r="G293" s="152" t="s">
        <v>267</v>
      </c>
      <c r="H293" s="153">
        <v>9</v>
      </c>
      <c r="I293" s="154"/>
      <c r="J293" s="154">
        <f t="shared" si="20"/>
        <v>0</v>
      </c>
      <c r="K293" s="155"/>
      <c r="L293" s="156"/>
      <c r="M293" s="157"/>
      <c r="N293" s="158" t="s">
        <v>34</v>
      </c>
      <c r="O293" s="141">
        <v>0</v>
      </c>
      <c r="P293" s="141">
        <f t="shared" si="21"/>
        <v>0</v>
      </c>
      <c r="Q293" s="141">
        <v>0</v>
      </c>
      <c r="R293" s="141">
        <f t="shared" si="22"/>
        <v>0</v>
      </c>
      <c r="S293" s="141">
        <v>0</v>
      </c>
      <c r="T293" s="142">
        <f t="shared" si="23"/>
        <v>0</v>
      </c>
      <c r="AR293" s="143" t="s">
        <v>141</v>
      </c>
      <c r="AT293" s="143" t="s">
        <v>257</v>
      </c>
      <c r="AU293" s="143" t="s">
        <v>96</v>
      </c>
      <c r="AY293" s="6" t="s">
        <v>128</v>
      </c>
      <c r="BE293" s="144">
        <f t="shared" si="24"/>
        <v>0</v>
      </c>
      <c r="BF293" s="144">
        <f t="shared" si="25"/>
        <v>0</v>
      </c>
      <c r="BG293" s="144">
        <f t="shared" si="26"/>
        <v>0</v>
      </c>
      <c r="BH293" s="144">
        <f t="shared" si="27"/>
        <v>0</v>
      </c>
      <c r="BI293" s="144">
        <f t="shared" si="28"/>
        <v>0</v>
      </c>
      <c r="BJ293" s="6" t="s">
        <v>96</v>
      </c>
      <c r="BK293" s="144">
        <f t="shared" si="29"/>
        <v>0</v>
      </c>
      <c r="BL293" s="6" t="s">
        <v>81</v>
      </c>
      <c r="BM293" s="143" t="s">
        <v>1419</v>
      </c>
    </row>
    <row r="294" spans="2:65" s="16" customFormat="1" ht="24.15" customHeight="1">
      <c r="B294" s="131"/>
      <c r="C294" s="149" t="s">
        <v>1420</v>
      </c>
      <c r="D294" s="149" t="s">
        <v>257</v>
      </c>
      <c r="E294" s="150" t="s">
        <v>1421</v>
      </c>
      <c r="F294" s="151" t="s">
        <v>1422</v>
      </c>
      <c r="G294" s="152" t="s">
        <v>267</v>
      </c>
      <c r="H294" s="153">
        <v>3</v>
      </c>
      <c r="I294" s="154"/>
      <c r="J294" s="154">
        <f t="shared" si="20"/>
        <v>0</v>
      </c>
      <c r="K294" s="155"/>
      <c r="L294" s="156"/>
      <c r="M294" s="157"/>
      <c r="N294" s="158" t="s">
        <v>34</v>
      </c>
      <c r="O294" s="141">
        <v>0</v>
      </c>
      <c r="P294" s="141">
        <f t="shared" si="21"/>
        <v>0</v>
      </c>
      <c r="Q294" s="141">
        <v>0</v>
      </c>
      <c r="R294" s="141">
        <f t="shared" si="22"/>
        <v>0</v>
      </c>
      <c r="S294" s="141">
        <v>0</v>
      </c>
      <c r="T294" s="142">
        <f t="shared" si="23"/>
        <v>0</v>
      </c>
      <c r="AR294" s="143" t="s">
        <v>141</v>
      </c>
      <c r="AT294" s="143" t="s">
        <v>257</v>
      </c>
      <c r="AU294" s="143" t="s">
        <v>96</v>
      </c>
      <c r="AY294" s="6" t="s">
        <v>128</v>
      </c>
      <c r="BE294" s="144">
        <f t="shared" si="24"/>
        <v>0</v>
      </c>
      <c r="BF294" s="144">
        <f t="shared" si="25"/>
        <v>0</v>
      </c>
      <c r="BG294" s="144">
        <f t="shared" si="26"/>
        <v>0</v>
      </c>
      <c r="BH294" s="144">
        <f t="shared" si="27"/>
        <v>0</v>
      </c>
      <c r="BI294" s="144">
        <f t="shared" si="28"/>
        <v>0</v>
      </c>
      <c r="BJ294" s="6" t="s">
        <v>96</v>
      </c>
      <c r="BK294" s="144">
        <f t="shared" si="29"/>
        <v>0</v>
      </c>
      <c r="BL294" s="6" t="s">
        <v>81</v>
      </c>
      <c r="BM294" s="143" t="s">
        <v>1423</v>
      </c>
    </row>
    <row r="295" spans="2:65" s="16" customFormat="1" ht="33" customHeight="1">
      <c r="B295" s="131"/>
      <c r="C295" s="149" t="s">
        <v>474</v>
      </c>
      <c r="D295" s="149" t="s">
        <v>257</v>
      </c>
      <c r="E295" s="150" t="s">
        <v>1424</v>
      </c>
      <c r="F295" s="151" t="s">
        <v>1425</v>
      </c>
      <c r="G295" s="152" t="s">
        <v>267</v>
      </c>
      <c r="H295" s="153">
        <v>30</v>
      </c>
      <c r="I295" s="154"/>
      <c r="J295" s="154">
        <f t="shared" si="20"/>
        <v>0</v>
      </c>
      <c r="K295" s="155"/>
      <c r="L295" s="156"/>
      <c r="M295" s="157"/>
      <c r="N295" s="158" t="s">
        <v>34</v>
      </c>
      <c r="O295" s="141">
        <v>0</v>
      </c>
      <c r="P295" s="141">
        <f t="shared" si="21"/>
        <v>0</v>
      </c>
      <c r="Q295" s="141">
        <v>0</v>
      </c>
      <c r="R295" s="141">
        <f t="shared" si="22"/>
        <v>0</v>
      </c>
      <c r="S295" s="141">
        <v>0</v>
      </c>
      <c r="T295" s="142">
        <f t="shared" si="23"/>
        <v>0</v>
      </c>
      <c r="AR295" s="143" t="s">
        <v>141</v>
      </c>
      <c r="AT295" s="143" t="s">
        <v>257</v>
      </c>
      <c r="AU295" s="143" t="s">
        <v>96</v>
      </c>
      <c r="AY295" s="6" t="s">
        <v>128</v>
      </c>
      <c r="BE295" s="144">
        <f t="shared" si="24"/>
        <v>0</v>
      </c>
      <c r="BF295" s="144">
        <f t="shared" si="25"/>
        <v>0</v>
      </c>
      <c r="BG295" s="144">
        <f t="shared" si="26"/>
        <v>0</v>
      </c>
      <c r="BH295" s="144">
        <f t="shared" si="27"/>
        <v>0</v>
      </c>
      <c r="BI295" s="144">
        <f t="shared" si="28"/>
        <v>0</v>
      </c>
      <c r="BJ295" s="6" t="s">
        <v>96</v>
      </c>
      <c r="BK295" s="144">
        <f t="shared" si="29"/>
        <v>0</v>
      </c>
      <c r="BL295" s="6" t="s">
        <v>81</v>
      </c>
      <c r="BM295" s="143" t="s">
        <v>1426</v>
      </c>
    </row>
    <row r="296" spans="2:65" s="16" customFormat="1" ht="24.15" customHeight="1">
      <c r="B296" s="131"/>
      <c r="C296" s="149" t="s">
        <v>1427</v>
      </c>
      <c r="D296" s="149" t="s">
        <v>257</v>
      </c>
      <c r="E296" s="150" t="s">
        <v>1428</v>
      </c>
      <c r="F296" s="151" t="s">
        <v>1429</v>
      </c>
      <c r="G296" s="152" t="s">
        <v>267</v>
      </c>
      <c r="H296" s="153">
        <v>30</v>
      </c>
      <c r="I296" s="154"/>
      <c r="J296" s="154">
        <f t="shared" si="20"/>
        <v>0</v>
      </c>
      <c r="K296" s="155"/>
      <c r="L296" s="156"/>
      <c r="M296" s="157"/>
      <c r="N296" s="158" t="s">
        <v>34</v>
      </c>
      <c r="O296" s="141">
        <v>0</v>
      </c>
      <c r="P296" s="141">
        <f t="shared" si="21"/>
        <v>0</v>
      </c>
      <c r="Q296" s="141">
        <v>0</v>
      </c>
      <c r="R296" s="141">
        <f t="shared" si="22"/>
        <v>0</v>
      </c>
      <c r="S296" s="141">
        <v>0</v>
      </c>
      <c r="T296" s="142">
        <f t="shared" si="23"/>
        <v>0</v>
      </c>
      <c r="AR296" s="143" t="s">
        <v>141</v>
      </c>
      <c r="AT296" s="143" t="s">
        <v>257</v>
      </c>
      <c r="AU296" s="143" t="s">
        <v>96</v>
      </c>
      <c r="AY296" s="6" t="s">
        <v>128</v>
      </c>
      <c r="BE296" s="144">
        <f t="shared" si="24"/>
        <v>0</v>
      </c>
      <c r="BF296" s="144">
        <f t="shared" si="25"/>
        <v>0</v>
      </c>
      <c r="BG296" s="144">
        <f t="shared" si="26"/>
        <v>0</v>
      </c>
      <c r="BH296" s="144">
        <f t="shared" si="27"/>
        <v>0</v>
      </c>
      <c r="BI296" s="144">
        <f t="shared" si="28"/>
        <v>0</v>
      </c>
      <c r="BJ296" s="6" t="s">
        <v>96</v>
      </c>
      <c r="BK296" s="144">
        <f t="shared" si="29"/>
        <v>0</v>
      </c>
      <c r="BL296" s="6" t="s">
        <v>81</v>
      </c>
      <c r="BM296" s="143" t="s">
        <v>1430</v>
      </c>
    </row>
    <row r="297" spans="2:65" s="16" customFormat="1" ht="24.15" customHeight="1">
      <c r="B297" s="131"/>
      <c r="C297" s="132" t="s">
        <v>477</v>
      </c>
      <c r="D297" s="132" t="s">
        <v>130</v>
      </c>
      <c r="E297" s="133" t="s">
        <v>1431</v>
      </c>
      <c r="F297" s="134" t="s">
        <v>1432</v>
      </c>
      <c r="G297" s="135" t="s">
        <v>267</v>
      </c>
      <c r="H297" s="136">
        <v>80</v>
      </c>
      <c r="I297" s="137"/>
      <c r="J297" s="137">
        <f t="shared" si="20"/>
        <v>0</v>
      </c>
      <c r="K297" s="138"/>
      <c r="L297" s="17"/>
      <c r="M297" s="139"/>
      <c r="N297" s="140" t="s">
        <v>34</v>
      </c>
      <c r="O297" s="141">
        <v>0</v>
      </c>
      <c r="P297" s="141">
        <f t="shared" si="21"/>
        <v>0</v>
      </c>
      <c r="Q297" s="141">
        <v>0</v>
      </c>
      <c r="R297" s="141">
        <f t="shared" si="22"/>
        <v>0</v>
      </c>
      <c r="S297" s="141">
        <v>0</v>
      </c>
      <c r="T297" s="142">
        <f t="shared" si="23"/>
        <v>0</v>
      </c>
      <c r="AR297" s="143" t="s">
        <v>81</v>
      </c>
      <c r="AT297" s="143" t="s">
        <v>130</v>
      </c>
      <c r="AU297" s="143" t="s">
        <v>96</v>
      </c>
      <c r="AY297" s="6" t="s">
        <v>128</v>
      </c>
      <c r="BE297" s="144">
        <f t="shared" si="24"/>
        <v>0</v>
      </c>
      <c r="BF297" s="144">
        <f t="shared" si="25"/>
        <v>0</v>
      </c>
      <c r="BG297" s="144">
        <f t="shared" si="26"/>
        <v>0</v>
      </c>
      <c r="BH297" s="144">
        <f t="shared" si="27"/>
        <v>0</v>
      </c>
      <c r="BI297" s="144">
        <f t="shared" si="28"/>
        <v>0</v>
      </c>
      <c r="BJ297" s="6" t="s">
        <v>96</v>
      </c>
      <c r="BK297" s="144">
        <f t="shared" si="29"/>
        <v>0</v>
      </c>
      <c r="BL297" s="6" t="s">
        <v>81</v>
      </c>
      <c r="BM297" s="143" t="s">
        <v>1433</v>
      </c>
    </row>
    <row r="298" spans="2:65" s="16" customFormat="1" ht="24.15" customHeight="1">
      <c r="B298" s="131"/>
      <c r="C298" s="132" t="s">
        <v>1434</v>
      </c>
      <c r="D298" s="132" t="s">
        <v>130</v>
      </c>
      <c r="E298" s="133" t="s">
        <v>1435</v>
      </c>
      <c r="F298" s="134" t="s">
        <v>1436</v>
      </c>
      <c r="G298" s="135" t="s">
        <v>267</v>
      </c>
      <c r="H298" s="136">
        <v>84</v>
      </c>
      <c r="I298" s="137"/>
      <c r="J298" s="137">
        <f t="shared" si="20"/>
        <v>0</v>
      </c>
      <c r="K298" s="138"/>
      <c r="L298" s="17"/>
      <c r="M298" s="139"/>
      <c r="N298" s="140" t="s">
        <v>34</v>
      </c>
      <c r="O298" s="141">
        <v>0</v>
      </c>
      <c r="P298" s="141">
        <f t="shared" si="21"/>
        <v>0</v>
      </c>
      <c r="Q298" s="141">
        <v>0</v>
      </c>
      <c r="R298" s="141">
        <f t="shared" si="22"/>
        <v>0</v>
      </c>
      <c r="S298" s="141">
        <v>0</v>
      </c>
      <c r="T298" s="142">
        <f t="shared" si="23"/>
        <v>0</v>
      </c>
      <c r="AR298" s="143" t="s">
        <v>81</v>
      </c>
      <c r="AT298" s="143" t="s">
        <v>130</v>
      </c>
      <c r="AU298" s="143" t="s">
        <v>96</v>
      </c>
      <c r="AY298" s="6" t="s">
        <v>128</v>
      </c>
      <c r="BE298" s="144">
        <f t="shared" si="24"/>
        <v>0</v>
      </c>
      <c r="BF298" s="144">
        <f t="shared" si="25"/>
        <v>0</v>
      </c>
      <c r="BG298" s="144">
        <f t="shared" si="26"/>
        <v>0</v>
      </c>
      <c r="BH298" s="144">
        <f t="shared" si="27"/>
        <v>0</v>
      </c>
      <c r="BI298" s="144">
        <f t="shared" si="28"/>
        <v>0</v>
      </c>
      <c r="BJ298" s="6" t="s">
        <v>96</v>
      </c>
      <c r="BK298" s="144">
        <f t="shared" si="29"/>
        <v>0</v>
      </c>
      <c r="BL298" s="6" t="s">
        <v>81</v>
      </c>
      <c r="BM298" s="143" t="s">
        <v>1437</v>
      </c>
    </row>
    <row r="299" spans="2:65" s="16" customFormat="1" ht="24.15" customHeight="1">
      <c r="B299" s="131"/>
      <c r="C299" s="132" t="s">
        <v>480</v>
      </c>
      <c r="D299" s="132" t="s">
        <v>130</v>
      </c>
      <c r="E299" s="133" t="s">
        <v>1438</v>
      </c>
      <c r="F299" s="134" t="s">
        <v>1439</v>
      </c>
      <c r="G299" s="135" t="s">
        <v>267</v>
      </c>
      <c r="H299" s="136">
        <v>30</v>
      </c>
      <c r="I299" s="137"/>
      <c r="J299" s="137">
        <f t="shared" si="20"/>
        <v>0</v>
      </c>
      <c r="K299" s="138"/>
      <c r="L299" s="17"/>
      <c r="M299" s="139"/>
      <c r="N299" s="140" t="s">
        <v>34</v>
      </c>
      <c r="O299" s="141">
        <v>0</v>
      </c>
      <c r="P299" s="141">
        <f t="shared" si="21"/>
        <v>0</v>
      </c>
      <c r="Q299" s="141">
        <v>0</v>
      </c>
      <c r="R299" s="141">
        <f t="shared" si="22"/>
        <v>0</v>
      </c>
      <c r="S299" s="141">
        <v>0</v>
      </c>
      <c r="T299" s="142">
        <f t="shared" si="23"/>
        <v>0</v>
      </c>
      <c r="AR299" s="143" t="s">
        <v>81</v>
      </c>
      <c r="AT299" s="143" t="s">
        <v>130</v>
      </c>
      <c r="AU299" s="143" t="s">
        <v>96</v>
      </c>
      <c r="AY299" s="6" t="s">
        <v>128</v>
      </c>
      <c r="BE299" s="144">
        <f t="shared" si="24"/>
        <v>0</v>
      </c>
      <c r="BF299" s="144">
        <f t="shared" si="25"/>
        <v>0</v>
      </c>
      <c r="BG299" s="144">
        <f t="shared" si="26"/>
        <v>0</v>
      </c>
      <c r="BH299" s="144">
        <f t="shared" si="27"/>
        <v>0</v>
      </c>
      <c r="BI299" s="144">
        <f t="shared" si="28"/>
        <v>0</v>
      </c>
      <c r="BJ299" s="6" t="s">
        <v>96</v>
      </c>
      <c r="BK299" s="144">
        <f t="shared" si="29"/>
        <v>0</v>
      </c>
      <c r="BL299" s="6" t="s">
        <v>81</v>
      </c>
      <c r="BM299" s="143" t="s">
        <v>1440</v>
      </c>
    </row>
    <row r="300" spans="2:65" s="16" customFormat="1" ht="24.15" customHeight="1">
      <c r="B300" s="131"/>
      <c r="C300" s="132" t="s">
        <v>1441</v>
      </c>
      <c r="D300" s="132" t="s">
        <v>130</v>
      </c>
      <c r="E300" s="133" t="s">
        <v>1442</v>
      </c>
      <c r="F300" s="134" t="s">
        <v>1443</v>
      </c>
      <c r="G300" s="135" t="s">
        <v>267</v>
      </c>
      <c r="H300" s="136">
        <v>3</v>
      </c>
      <c r="I300" s="137"/>
      <c r="J300" s="137">
        <f t="shared" si="20"/>
        <v>0</v>
      </c>
      <c r="K300" s="138"/>
      <c r="L300" s="17"/>
      <c r="M300" s="139"/>
      <c r="N300" s="140" t="s">
        <v>34</v>
      </c>
      <c r="O300" s="141">
        <v>0</v>
      </c>
      <c r="P300" s="141">
        <f t="shared" si="21"/>
        <v>0</v>
      </c>
      <c r="Q300" s="141">
        <v>0</v>
      </c>
      <c r="R300" s="141">
        <f t="shared" si="22"/>
        <v>0</v>
      </c>
      <c r="S300" s="141">
        <v>0</v>
      </c>
      <c r="T300" s="142">
        <f t="shared" si="23"/>
        <v>0</v>
      </c>
      <c r="AR300" s="143" t="s">
        <v>81</v>
      </c>
      <c r="AT300" s="143" t="s">
        <v>130</v>
      </c>
      <c r="AU300" s="143" t="s">
        <v>96</v>
      </c>
      <c r="AY300" s="6" t="s">
        <v>128</v>
      </c>
      <c r="BE300" s="144">
        <f t="shared" si="24"/>
        <v>0</v>
      </c>
      <c r="BF300" s="144">
        <f t="shared" si="25"/>
        <v>0</v>
      </c>
      <c r="BG300" s="144">
        <f t="shared" si="26"/>
        <v>0</v>
      </c>
      <c r="BH300" s="144">
        <f t="shared" si="27"/>
        <v>0</v>
      </c>
      <c r="BI300" s="144">
        <f t="shared" si="28"/>
        <v>0</v>
      </c>
      <c r="BJ300" s="6" t="s">
        <v>96</v>
      </c>
      <c r="BK300" s="144">
        <f t="shared" si="29"/>
        <v>0</v>
      </c>
      <c r="BL300" s="6" t="s">
        <v>81</v>
      </c>
      <c r="BM300" s="143" t="s">
        <v>1444</v>
      </c>
    </row>
    <row r="301" spans="2:65" s="16" customFormat="1" ht="24.15" customHeight="1">
      <c r="B301" s="131"/>
      <c r="C301" s="132" t="s">
        <v>483</v>
      </c>
      <c r="D301" s="132" t="s">
        <v>130</v>
      </c>
      <c r="E301" s="133" t="s">
        <v>1445</v>
      </c>
      <c r="F301" s="134" t="s">
        <v>1446</v>
      </c>
      <c r="G301" s="135" t="s">
        <v>267</v>
      </c>
      <c r="H301" s="136">
        <v>9</v>
      </c>
      <c r="I301" s="137"/>
      <c r="J301" s="137">
        <f t="shared" si="20"/>
        <v>0</v>
      </c>
      <c r="K301" s="138"/>
      <c r="L301" s="17"/>
      <c r="M301" s="139"/>
      <c r="N301" s="140" t="s">
        <v>34</v>
      </c>
      <c r="O301" s="141">
        <v>0</v>
      </c>
      <c r="P301" s="141">
        <f t="shared" si="21"/>
        <v>0</v>
      </c>
      <c r="Q301" s="141">
        <v>0</v>
      </c>
      <c r="R301" s="141">
        <f t="shared" si="22"/>
        <v>0</v>
      </c>
      <c r="S301" s="141">
        <v>0</v>
      </c>
      <c r="T301" s="142">
        <f t="shared" si="23"/>
        <v>0</v>
      </c>
      <c r="AR301" s="143" t="s">
        <v>81</v>
      </c>
      <c r="AT301" s="143" t="s">
        <v>130</v>
      </c>
      <c r="AU301" s="143" t="s">
        <v>96</v>
      </c>
      <c r="AY301" s="6" t="s">
        <v>128</v>
      </c>
      <c r="BE301" s="144">
        <f t="shared" si="24"/>
        <v>0</v>
      </c>
      <c r="BF301" s="144">
        <f t="shared" si="25"/>
        <v>0</v>
      </c>
      <c r="BG301" s="144">
        <f t="shared" si="26"/>
        <v>0</v>
      </c>
      <c r="BH301" s="144">
        <f t="shared" si="27"/>
        <v>0</v>
      </c>
      <c r="BI301" s="144">
        <f t="shared" si="28"/>
        <v>0</v>
      </c>
      <c r="BJ301" s="6" t="s">
        <v>96</v>
      </c>
      <c r="BK301" s="144">
        <f t="shared" si="29"/>
        <v>0</v>
      </c>
      <c r="BL301" s="6" t="s">
        <v>81</v>
      </c>
      <c r="BM301" s="143" t="s">
        <v>1447</v>
      </c>
    </row>
    <row r="302" spans="2:65" s="16" customFormat="1" ht="24.15" customHeight="1">
      <c r="B302" s="131"/>
      <c r="C302" s="132" t="s">
        <v>1448</v>
      </c>
      <c r="D302" s="132" t="s">
        <v>130</v>
      </c>
      <c r="E302" s="133" t="s">
        <v>1449</v>
      </c>
      <c r="F302" s="134" t="s">
        <v>1450</v>
      </c>
      <c r="G302" s="135" t="s">
        <v>267</v>
      </c>
      <c r="H302" s="136">
        <v>9</v>
      </c>
      <c r="I302" s="137"/>
      <c r="J302" s="137">
        <f t="shared" si="20"/>
        <v>0</v>
      </c>
      <c r="K302" s="138"/>
      <c r="L302" s="17"/>
      <c r="M302" s="139"/>
      <c r="N302" s="140" t="s">
        <v>34</v>
      </c>
      <c r="O302" s="141">
        <v>0</v>
      </c>
      <c r="P302" s="141">
        <f t="shared" si="21"/>
        <v>0</v>
      </c>
      <c r="Q302" s="141">
        <v>0</v>
      </c>
      <c r="R302" s="141">
        <f t="shared" si="22"/>
        <v>0</v>
      </c>
      <c r="S302" s="141">
        <v>0</v>
      </c>
      <c r="T302" s="142">
        <f t="shared" si="23"/>
        <v>0</v>
      </c>
      <c r="AR302" s="143" t="s">
        <v>81</v>
      </c>
      <c r="AT302" s="143" t="s">
        <v>130</v>
      </c>
      <c r="AU302" s="143" t="s">
        <v>96</v>
      </c>
      <c r="AY302" s="6" t="s">
        <v>128</v>
      </c>
      <c r="BE302" s="144">
        <f t="shared" si="24"/>
        <v>0</v>
      </c>
      <c r="BF302" s="144">
        <f t="shared" si="25"/>
        <v>0</v>
      </c>
      <c r="BG302" s="144">
        <f t="shared" si="26"/>
        <v>0</v>
      </c>
      <c r="BH302" s="144">
        <f t="shared" si="27"/>
        <v>0</v>
      </c>
      <c r="BI302" s="144">
        <f t="shared" si="28"/>
        <v>0</v>
      </c>
      <c r="BJ302" s="6" t="s">
        <v>96</v>
      </c>
      <c r="BK302" s="144">
        <f t="shared" si="29"/>
        <v>0</v>
      </c>
      <c r="BL302" s="6" t="s">
        <v>81</v>
      </c>
      <c r="BM302" s="143" t="s">
        <v>1451</v>
      </c>
    </row>
    <row r="303" spans="2:65" s="16" customFormat="1" ht="24.15" customHeight="1">
      <c r="B303" s="131"/>
      <c r="C303" s="132" t="s">
        <v>486</v>
      </c>
      <c r="D303" s="132" t="s">
        <v>130</v>
      </c>
      <c r="E303" s="133" t="s">
        <v>1452</v>
      </c>
      <c r="F303" s="134" t="s">
        <v>1453</v>
      </c>
      <c r="G303" s="135" t="s">
        <v>267</v>
      </c>
      <c r="H303" s="136">
        <v>9</v>
      </c>
      <c r="I303" s="137"/>
      <c r="J303" s="137">
        <f t="shared" si="20"/>
        <v>0</v>
      </c>
      <c r="K303" s="138"/>
      <c r="L303" s="17"/>
      <c r="M303" s="139"/>
      <c r="N303" s="140" t="s">
        <v>34</v>
      </c>
      <c r="O303" s="141">
        <v>0</v>
      </c>
      <c r="P303" s="141">
        <f t="shared" si="21"/>
        <v>0</v>
      </c>
      <c r="Q303" s="141">
        <v>0</v>
      </c>
      <c r="R303" s="141">
        <f t="shared" si="22"/>
        <v>0</v>
      </c>
      <c r="S303" s="141">
        <v>0</v>
      </c>
      <c r="T303" s="142">
        <f t="shared" si="23"/>
        <v>0</v>
      </c>
      <c r="AR303" s="143" t="s">
        <v>81</v>
      </c>
      <c r="AT303" s="143" t="s">
        <v>130</v>
      </c>
      <c r="AU303" s="143" t="s">
        <v>96</v>
      </c>
      <c r="AY303" s="6" t="s">
        <v>128</v>
      </c>
      <c r="BE303" s="144">
        <f t="shared" si="24"/>
        <v>0</v>
      </c>
      <c r="BF303" s="144">
        <f t="shared" si="25"/>
        <v>0</v>
      </c>
      <c r="BG303" s="144">
        <f t="shared" si="26"/>
        <v>0</v>
      </c>
      <c r="BH303" s="144">
        <f t="shared" si="27"/>
        <v>0</v>
      </c>
      <c r="BI303" s="144">
        <f t="shared" si="28"/>
        <v>0</v>
      </c>
      <c r="BJ303" s="6" t="s">
        <v>96</v>
      </c>
      <c r="BK303" s="144">
        <f t="shared" si="29"/>
        <v>0</v>
      </c>
      <c r="BL303" s="6" t="s">
        <v>81</v>
      </c>
      <c r="BM303" s="143" t="s">
        <v>1454</v>
      </c>
    </row>
    <row r="304" spans="2:65" s="16" customFormat="1" ht="24.15" customHeight="1">
      <c r="B304" s="131"/>
      <c r="C304" s="132" t="s">
        <v>1455</v>
      </c>
      <c r="D304" s="132" t="s">
        <v>130</v>
      </c>
      <c r="E304" s="133" t="s">
        <v>1456</v>
      </c>
      <c r="F304" s="134" t="s">
        <v>1457</v>
      </c>
      <c r="G304" s="135" t="s">
        <v>267</v>
      </c>
      <c r="H304" s="136">
        <v>2</v>
      </c>
      <c r="I304" s="137"/>
      <c r="J304" s="137">
        <f t="shared" si="20"/>
        <v>0</v>
      </c>
      <c r="K304" s="138"/>
      <c r="L304" s="17"/>
      <c r="M304" s="139"/>
      <c r="N304" s="140" t="s">
        <v>34</v>
      </c>
      <c r="O304" s="141">
        <v>0</v>
      </c>
      <c r="P304" s="141">
        <f t="shared" si="21"/>
        <v>0</v>
      </c>
      <c r="Q304" s="141">
        <v>0</v>
      </c>
      <c r="R304" s="141">
        <f t="shared" si="22"/>
        <v>0</v>
      </c>
      <c r="S304" s="141">
        <v>0</v>
      </c>
      <c r="T304" s="142">
        <f t="shared" si="23"/>
        <v>0</v>
      </c>
      <c r="AR304" s="143" t="s">
        <v>81</v>
      </c>
      <c r="AT304" s="143" t="s">
        <v>130</v>
      </c>
      <c r="AU304" s="143" t="s">
        <v>96</v>
      </c>
      <c r="AY304" s="6" t="s">
        <v>128</v>
      </c>
      <c r="BE304" s="144">
        <f t="shared" si="24"/>
        <v>0</v>
      </c>
      <c r="BF304" s="144">
        <f t="shared" si="25"/>
        <v>0</v>
      </c>
      <c r="BG304" s="144">
        <f t="shared" si="26"/>
        <v>0</v>
      </c>
      <c r="BH304" s="144">
        <f t="shared" si="27"/>
        <v>0</v>
      </c>
      <c r="BI304" s="144">
        <f t="shared" si="28"/>
        <v>0</v>
      </c>
      <c r="BJ304" s="6" t="s">
        <v>96</v>
      </c>
      <c r="BK304" s="144">
        <f t="shared" si="29"/>
        <v>0</v>
      </c>
      <c r="BL304" s="6" t="s">
        <v>81</v>
      </c>
      <c r="BM304" s="143" t="s">
        <v>1458</v>
      </c>
    </row>
    <row r="305" spans="2:65" s="16" customFormat="1" ht="24.15" customHeight="1">
      <c r="B305" s="131"/>
      <c r="C305" s="149" t="s">
        <v>489</v>
      </c>
      <c r="D305" s="149" t="s">
        <v>257</v>
      </c>
      <c r="E305" s="150" t="s">
        <v>1459</v>
      </c>
      <c r="F305" s="151" t="s">
        <v>1460</v>
      </c>
      <c r="G305" s="152" t="s">
        <v>148</v>
      </c>
      <c r="H305" s="153">
        <v>2</v>
      </c>
      <c r="I305" s="154"/>
      <c r="J305" s="154">
        <f t="shared" si="20"/>
        <v>0</v>
      </c>
      <c r="K305" s="155"/>
      <c r="L305" s="156"/>
      <c r="M305" s="157"/>
      <c r="N305" s="158" t="s">
        <v>34</v>
      </c>
      <c r="O305" s="141">
        <v>0</v>
      </c>
      <c r="P305" s="141">
        <f t="shared" si="21"/>
        <v>0</v>
      </c>
      <c r="Q305" s="141">
        <v>0</v>
      </c>
      <c r="R305" s="141">
        <f t="shared" si="22"/>
        <v>0</v>
      </c>
      <c r="S305" s="141">
        <v>0</v>
      </c>
      <c r="T305" s="142">
        <f t="shared" si="23"/>
        <v>0</v>
      </c>
      <c r="AR305" s="143" t="s">
        <v>141</v>
      </c>
      <c r="AT305" s="143" t="s">
        <v>257</v>
      </c>
      <c r="AU305" s="143" t="s">
        <v>96</v>
      </c>
      <c r="AY305" s="6" t="s">
        <v>128</v>
      </c>
      <c r="BE305" s="144">
        <f t="shared" si="24"/>
        <v>0</v>
      </c>
      <c r="BF305" s="144">
        <f t="shared" si="25"/>
        <v>0</v>
      </c>
      <c r="BG305" s="144">
        <f t="shared" si="26"/>
        <v>0</v>
      </c>
      <c r="BH305" s="144">
        <f t="shared" si="27"/>
        <v>0</v>
      </c>
      <c r="BI305" s="144">
        <f t="shared" si="28"/>
        <v>0</v>
      </c>
      <c r="BJ305" s="6" t="s">
        <v>96</v>
      </c>
      <c r="BK305" s="144">
        <f t="shared" si="29"/>
        <v>0</v>
      </c>
      <c r="BL305" s="6" t="s">
        <v>81</v>
      </c>
      <c r="BM305" s="143" t="s">
        <v>1461</v>
      </c>
    </row>
    <row r="306" spans="2:65" s="16" customFormat="1" ht="24.15" customHeight="1">
      <c r="B306" s="131"/>
      <c r="C306" s="132" t="s">
        <v>1462</v>
      </c>
      <c r="D306" s="132" t="s">
        <v>130</v>
      </c>
      <c r="E306" s="133" t="s">
        <v>1463</v>
      </c>
      <c r="F306" s="134" t="s">
        <v>1464</v>
      </c>
      <c r="G306" s="135" t="s">
        <v>267</v>
      </c>
      <c r="H306" s="136">
        <v>18</v>
      </c>
      <c r="I306" s="137"/>
      <c r="J306" s="137">
        <f t="shared" si="20"/>
        <v>0</v>
      </c>
      <c r="K306" s="138"/>
      <c r="L306" s="17"/>
      <c r="M306" s="139"/>
      <c r="N306" s="140" t="s">
        <v>34</v>
      </c>
      <c r="O306" s="141">
        <v>0</v>
      </c>
      <c r="P306" s="141">
        <f t="shared" si="21"/>
        <v>0</v>
      </c>
      <c r="Q306" s="141">
        <v>0</v>
      </c>
      <c r="R306" s="141">
        <f t="shared" si="22"/>
        <v>0</v>
      </c>
      <c r="S306" s="141">
        <v>0</v>
      </c>
      <c r="T306" s="142">
        <f t="shared" si="23"/>
        <v>0</v>
      </c>
      <c r="AR306" s="143" t="s">
        <v>81</v>
      </c>
      <c r="AT306" s="143" t="s">
        <v>130</v>
      </c>
      <c r="AU306" s="143" t="s">
        <v>96</v>
      </c>
      <c r="AY306" s="6" t="s">
        <v>128</v>
      </c>
      <c r="BE306" s="144">
        <f t="shared" si="24"/>
        <v>0</v>
      </c>
      <c r="BF306" s="144">
        <f t="shared" si="25"/>
        <v>0</v>
      </c>
      <c r="BG306" s="144">
        <f t="shared" si="26"/>
        <v>0</v>
      </c>
      <c r="BH306" s="144">
        <f t="shared" si="27"/>
        <v>0</v>
      </c>
      <c r="BI306" s="144">
        <f t="shared" si="28"/>
        <v>0</v>
      </c>
      <c r="BJ306" s="6" t="s">
        <v>96</v>
      </c>
      <c r="BK306" s="144">
        <f t="shared" si="29"/>
        <v>0</v>
      </c>
      <c r="BL306" s="6" t="s">
        <v>81</v>
      </c>
      <c r="BM306" s="143" t="s">
        <v>1465</v>
      </c>
    </row>
    <row r="307" spans="2:65" s="16" customFormat="1" ht="24.15" customHeight="1">
      <c r="B307" s="131"/>
      <c r="C307" s="132" t="s">
        <v>492</v>
      </c>
      <c r="D307" s="132" t="s">
        <v>130</v>
      </c>
      <c r="E307" s="133" t="s">
        <v>1466</v>
      </c>
      <c r="F307" s="134" t="s">
        <v>1467</v>
      </c>
      <c r="G307" s="135" t="s">
        <v>153</v>
      </c>
      <c r="H307" s="136">
        <v>36</v>
      </c>
      <c r="I307" s="137"/>
      <c r="J307" s="137">
        <f t="shared" si="20"/>
        <v>0</v>
      </c>
      <c r="K307" s="138"/>
      <c r="L307" s="17"/>
      <c r="M307" s="139"/>
      <c r="N307" s="140" t="s">
        <v>34</v>
      </c>
      <c r="O307" s="141">
        <v>0</v>
      </c>
      <c r="P307" s="141">
        <f t="shared" si="21"/>
        <v>0</v>
      </c>
      <c r="Q307" s="141">
        <v>0</v>
      </c>
      <c r="R307" s="141">
        <f t="shared" si="22"/>
        <v>0</v>
      </c>
      <c r="S307" s="141">
        <v>0</v>
      </c>
      <c r="T307" s="142">
        <f t="shared" si="23"/>
        <v>0</v>
      </c>
      <c r="AR307" s="143" t="s">
        <v>81</v>
      </c>
      <c r="AT307" s="143" t="s">
        <v>130</v>
      </c>
      <c r="AU307" s="143" t="s">
        <v>96</v>
      </c>
      <c r="AY307" s="6" t="s">
        <v>128</v>
      </c>
      <c r="BE307" s="144">
        <f t="shared" si="24"/>
        <v>0</v>
      </c>
      <c r="BF307" s="144">
        <f t="shared" si="25"/>
        <v>0</v>
      </c>
      <c r="BG307" s="144">
        <f t="shared" si="26"/>
        <v>0</v>
      </c>
      <c r="BH307" s="144">
        <f t="shared" si="27"/>
        <v>0</v>
      </c>
      <c r="BI307" s="144">
        <f t="shared" si="28"/>
        <v>0</v>
      </c>
      <c r="BJ307" s="6" t="s">
        <v>96</v>
      </c>
      <c r="BK307" s="144">
        <f t="shared" si="29"/>
        <v>0</v>
      </c>
      <c r="BL307" s="6" t="s">
        <v>81</v>
      </c>
      <c r="BM307" s="143" t="s">
        <v>1468</v>
      </c>
    </row>
    <row r="308" spans="2:65" s="16" customFormat="1" ht="24.15" customHeight="1">
      <c r="B308" s="131"/>
      <c r="C308" s="149" t="s">
        <v>1469</v>
      </c>
      <c r="D308" s="149" t="s">
        <v>257</v>
      </c>
      <c r="E308" s="150" t="s">
        <v>1470</v>
      </c>
      <c r="F308" s="151" t="s">
        <v>1471</v>
      </c>
      <c r="G308" s="152" t="s">
        <v>153</v>
      </c>
      <c r="H308" s="153">
        <v>36</v>
      </c>
      <c r="I308" s="154"/>
      <c r="J308" s="154">
        <f t="shared" si="20"/>
        <v>0</v>
      </c>
      <c r="K308" s="155"/>
      <c r="L308" s="156"/>
      <c r="M308" s="157"/>
      <c r="N308" s="158" t="s">
        <v>34</v>
      </c>
      <c r="O308" s="141">
        <v>0</v>
      </c>
      <c r="P308" s="141">
        <f t="shared" si="21"/>
        <v>0</v>
      </c>
      <c r="Q308" s="141">
        <v>0</v>
      </c>
      <c r="R308" s="141">
        <f t="shared" si="22"/>
        <v>0</v>
      </c>
      <c r="S308" s="141">
        <v>0</v>
      </c>
      <c r="T308" s="142">
        <f t="shared" si="23"/>
        <v>0</v>
      </c>
      <c r="AR308" s="143" t="s">
        <v>141</v>
      </c>
      <c r="AT308" s="143" t="s">
        <v>257</v>
      </c>
      <c r="AU308" s="143" t="s">
        <v>96</v>
      </c>
      <c r="AY308" s="6" t="s">
        <v>128</v>
      </c>
      <c r="BE308" s="144">
        <f t="shared" si="24"/>
        <v>0</v>
      </c>
      <c r="BF308" s="144">
        <f t="shared" si="25"/>
        <v>0</v>
      </c>
      <c r="BG308" s="144">
        <f t="shared" si="26"/>
        <v>0</v>
      </c>
      <c r="BH308" s="144">
        <f t="shared" si="27"/>
        <v>0</v>
      </c>
      <c r="BI308" s="144">
        <f t="shared" si="28"/>
        <v>0</v>
      </c>
      <c r="BJ308" s="6" t="s">
        <v>96</v>
      </c>
      <c r="BK308" s="144">
        <f t="shared" si="29"/>
        <v>0</v>
      </c>
      <c r="BL308" s="6" t="s">
        <v>81</v>
      </c>
      <c r="BM308" s="143" t="s">
        <v>1472</v>
      </c>
    </row>
    <row r="309" spans="2:65" s="16" customFormat="1" ht="24.15" customHeight="1">
      <c r="B309" s="131"/>
      <c r="C309" s="132" t="s">
        <v>495</v>
      </c>
      <c r="D309" s="132" t="s">
        <v>130</v>
      </c>
      <c r="E309" s="133" t="s">
        <v>1473</v>
      </c>
      <c r="F309" s="134" t="s">
        <v>1474</v>
      </c>
      <c r="G309" s="135" t="s">
        <v>153</v>
      </c>
      <c r="H309" s="136">
        <v>111</v>
      </c>
      <c r="I309" s="137"/>
      <c r="J309" s="137">
        <f t="shared" si="20"/>
        <v>0</v>
      </c>
      <c r="K309" s="138"/>
      <c r="L309" s="17"/>
      <c r="M309" s="139"/>
      <c r="N309" s="140" t="s">
        <v>34</v>
      </c>
      <c r="O309" s="141">
        <v>0</v>
      </c>
      <c r="P309" s="141">
        <f t="shared" si="21"/>
        <v>0</v>
      </c>
      <c r="Q309" s="141">
        <v>0</v>
      </c>
      <c r="R309" s="141">
        <f t="shared" si="22"/>
        <v>0</v>
      </c>
      <c r="S309" s="141">
        <v>0</v>
      </c>
      <c r="T309" s="142">
        <f t="shared" si="23"/>
        <v>0</v>
      </c>
      <c r="AR309" s="143" t="s">
        <v>81</v>
      </c>
      <c r="AT309" s="143" t="s">
        <v>130</v>
      </c>
      <c r="AU309" s="143" t="s">
        <v>96</v>
      </c>
      <c r="AY309" s="6" t="s">
        <v>128</v>
      </c>
      <c r="BE309" s="144">
        <f t="shared" si="24"/>
        <v>0</v>
      </c>
      <c r="BF309" s="144">
        <f t="shared" si="25"/>
        <v>0</v>
      </c>
      <c r="BG309" s="144">
        <f t="shared" si="26"/>
        <v>0</v>
      </c>
      <c r="BH309" s="144">
        <f t="shared" si="27"/>
        <v>0</v>
      </c>
      <c r="BI309" s="144">
        <f t="shared" si="28"/>
        <v>0</v>
      </c>
      <c r="BJ309" s="6" t="s">
        <v>96</v>
      </c>
      <c r="BK309" s="144">
        <f t="shared" si="29"/>
        <v>0</v>
      </c>
      <c r="BL309" s="6" t="s">
        <v>81</v>
      </c>
      <c r="BM309" s="143" t="s">
        <v>1475</v>
      </c>
    </row>
    <row r="310" spans="2:65" s="16" customFormat="1" ht="24.15" customHeight="1">
      <c r="B310" s="131"/>
      <c r="C310" s="149" t="s">
        <v>1476</v>
      </c>
      <c r="D310" s="149" t="s">
        <v>257</v>
      </c>
      <c r="E310" s="150" t="s">
        <v>1477</v>
      </c>
      <c r="F310" s="151" t="s">
        <v>1478</v>
      </c>
      <c r="G310" s="152" t="s">
        <v>153</v>
      </c>
      <c r="H310" s="153">
        <v>111</v>
      </c>
      <c r="I310" s="154"/>
      <c r="J310" s="154">
        <f t="shared" si="20"/>
        <v>0</v>
      </c>
      <c r="K310" s="155"/>
      <c r="L310" s="156"/>
      <c r="M310" s="157"/>
      <c r="N310" s="158" t="s">
        <v>34</v>
      </c>
      <c r="O310" s="141">
        <v>0</v>
      </c>
      <c r="P310" s="141">
        <f t="shared" si="21"/>
        <v>0</v>
      </c>
      <c r="Q310" s="141">
        <v>0</v>
      </c>
      <c r="R310" s="141">
        <f t="shared" si="22"/>
        <v>0</v>
      </c>
      <c r="S310" s="141">
        <v>0</v>
      </c>
      <c r="T310" s="142">
        <f t="shared" si="23"/>
        <v>0</v>
      </c>
      <c r="AR310" s="143" t="s">
        <v>141</v>
      </c>
      <c r="AT310" s="143" t="s">
        <v>257</v>
      </c>
      <c r="AU310" s="143" t="s">
        <v>96</v>
      </c>
      <c r="AY310" s="6" t="s">
        <v>128</v>
      </c>
      <c r="BE310" s="144">
        <f t="shared" si="24"/>
        <v>0</v>
      </c>
      <c r="BF310" s="144">
        <f t="shared" si="25"/>
        <v>0</v>
      </c>
      <c r="BG310" s="144">
        <f t="shared" si="26"/>
        <v>0</v>
      </c>
      <c r="BH310" s="144">
        <f t="shared" si="27"/>
        <v>0</v>
      </c>
      <c r="BI310" s="144">
        <f t="shared" si="28"/>
        <v>0</v>
      </c>
      <c r="BJ310" s="6" t="s">
        <v>96</v>
      </c>
      <c r="BK310" s="144">
        <f t="shared" si="29"/>
        <v>0</v>
      </c>
      <c r="BL310" s="6" t="s">
        <v>81</v>
      </c>
      <c r="BM310" s="143" t="s">
        <v>1479</v>
      </c>
    </row>
    <row r="311" spans="2:65" s="16" customFormat="1" ht="24.15" customHeight="1">
      <c r="B311" s="131"/>
      <c r="C311" s="132" t="s">
        <v>498</v>
      </c>
      <c r="D311" s="132" t="s">
        <v>130</v>
      </c>
      <c r="E311" s="133" t="s">
        <v>1480</v>
      </c>
      <c r="F311" s="134" t="s">
        <v>1481</v>
      </c>
      <c r="G311" s="135" t="s">
        <v>153</v>
      </c>
      <c r="H311" s="136">
        <v>13</v>
      </c>
      <c r="I311" s="137"/>
      <c r="J311" s="137">
        <f t="shared" si="20"/>
        <v>0</v>
      </c>
      <c r="K311" s="138"/>
      <c r="L311" s="17"/>
      <c r="M311" s="139"/>
      <c r="N311" s="140" t="s">
        <v>34</v>
      </c>
      <c r="O311" s="141">
        <v>0</v>
      </c>
      <c r="P311" s="141">
        <f t="shared" si="21"/>
        <v>0</v>
      </c>
      <c r="Q311" s="141">
        <v>0</v>
      </c>
      <c r="R311" s="141">
        <f t="shared" si="22"/>
        <v>0</v>
      </c>
      <c r="S311" s="141">
        <v>0</v>
      </c>
      <c r="T311" s="142">
        <f t="shared" si="23"/>
        <v>0</v>
      </c>
      <c r="AR311" s="143" t="s">
        <v>81</v>
      </c>
      <c r="AT311" s="143" t="s">
        <v>130</v>
      </c>
      <c r="AU311" s="143" t="s">
        <v>96</v>
      </c>
      <c r="AY311" s="6" t="s">
        <v>128</v>
      </c>
      <c r="BE311" s="144">
        <f t="shared" si="24"/>
        <v>0</v>
      </c>
      <c r="BF311" s="144">
        <f t="shared" si="25"/>
        <v>0</v>
      </c>
      <c r="BG311" s="144">
        <f t="shared" si="26"/>
        <v>0</v>
      </c>
      <c r="BH311" s="144">
        <f t="shared" si="27"/>
        <v>0</v>
      </c>
      <c r="BI311" s="144">
        <f t="shared" si="28"/>
        <v>0</v>
      </c>
      <c r="BJ311" s="6" t="s">
        <v>96</v>
      </c>
      <c r="BK311" s="144">
        <f t="shared" si="29"/>
        <v>0</v>
      </c>
      <c r="BL311" s="6" t="s">
        <v>81</v>
      </c>
      <c r="BM311" s="143" t="s">
        <v>1482</v>
      </c>
    </row>
    <row r="312" spans="2:65" s="16" customFormat="1" ht="24.15" customHeight="1">
      <c r="B312" s="131"/>
      <c r="C312" s="149" t="s">
        <v>1483</v>
      </c>
      <c r="D312" s="149" t="s">
        <v>257</v>
      </c>
      <c r="E312" s="150" t="s">
        <v>1484</v>
      </c>
      <c r="F312" s="151" t="s">
        <v>1485</v>
      </c>
      <c r="G312" s="152" t="s">
        <v>153</v>
      </c>
      <c r="H312" s="153">
        <v>13</v>
      </c>
      <c r="I312" s="154"/>
      <c r="J312" s="154">
        <f t="shared" si="20"/>
        <v>0</v>
      </c>
      <c r="K312" s="155"/>
      <c r="L312" s="156"/>
      <c r="M312" s="157"/>
      <c r="N312" s="158" t="s">
        <v>34</v>
      </c>
      <c r="O312" s="141">
        <v>0</v>
      </c>
      <c r="P312" s="141">
        <f t="shared" si="21"/>
        <v>0</v>
      </c>
      <c r="Q312" s="141">
        <v>0</v>
      </c>
      <c r="R312" s="141">
        <f t="shared" si="22"/>
        <v>0</v>
      </c>
      <c r="S312" s="141">
        <v>0</v>
      </c>
      <c r="T312" s="142">
        <f t="shared" si="23"/>
        <v>0</v>
      </c>
      <c r="AR312" s="143" t="s">
        <v>141</v>
      </c>
      <c r="AT312" s="143" t="s">
        <v>257</v>
      </c>
      <c r="AU312" s="143" t="s">
        <v>96</v>
      </c>
      <c r="AY312" s="6" t="s">
        <v>128</v>
      </c>
      <c r="BE312" s="144">
        <f t="shared" si="24"/>
        <v>0</v>
      </c>
      <c r="BF312" s="144">
        <f t="shared" si="25"/>
        <v>0</v>
      </c>
      <c r="BG312" s="144">
        <f t="shared" si="26"/>
        <v>0</v>
      </c>
      <c r="BH312" s="144">
        <f t="shared" si="27"/>
        <v>0</v>
      </c>
      <c r="BI312" s="144">
        <f t="shared" si="28"/>
        <v>0</v>
      </c>
      <c r="BJ312" s="6" t="s">
        <v>96</v>
      </c>
      <c r="BK312" s="144">
        <f t="shared" si="29"/>
        <v>0</v>
      </c>
      <c r="BL312" s="6" t="s">
        <v>81</v>
      </c>
      <c r="BM312" s="143" t="s">
        <v>1486</v>
      </c>
    </row>
    <row r="313" spans="2:65" s="16" customFormat="1" ht="24.15" customHeight="1">
      <c r="B313" s="131"/>
      <c r="C313" s="132" t="s">
        <v>501</v>
      </c>
      <c r="D313" s="132" t="s">
        <v>130</v>
      </c>
      <c r="E313" s="133" t="s">
        <v>1487</v>
      </c>
      <c r="F313" s="134" t="s">
        <v>1488</v>
      </c>
      <c r="G313" s="135" t="s">
        <v>153</v>
      </c>
      <c r="H313" s="136">
        <v>10</v>
      </c>
      <c r="I313" s="137"/>
      <c r="J313" s="137">
        <f t="shared" si="20"/>
        <v>0</v>
      </c>
      <c r="K313" s="138"/>
      <c r="L313" s="17"/>
      <c r="M313" s="139"/>
      <c r="N313" s="140" t="s">
        <v>34</v>
      </c>
      <c r="O313" s="141">
        <v>0</v>
      </c>
      <c r="P313" s="141">
        <f t="shared" si="21"/>
        <v>0</v>
      </c>
      <c r="Q313" s="141">
        <v>0</v>
      </c>
      <c r="R313" s="141">
        <f t="shared" si="22"/>
        <v>0</v>
      </c>
      <c r="S313" s="141">
        <v>0</v>
      </c>
      <c r="T313" s="142">
        <f t="shared" si="23"/>
        <v>0</v>
      </c>
      <c r="AR313" s="143" t="s">
        <v>81</v>
      </c>
      <c r="AT313" s="143" t="s">
        <v>130</v>
      </c>
      <c r="AU313" s="143" t="s">
        <v>96</v>
      </c>
      <c r="AY313" s="6" t="s">
        <v>128</v>
      </c>
      <c r="BE313" s="144">
        <f t="shared" si="24"/>
        <v>0</v>
      </c>
      <c r="BF313" s="144">
        <f t="shared" si="25"/>
        <v>0</v>
      </c>
      <c r="BG313" s="144">
        <f t="shared" si="26"/>
        <v>0</v>
      </c>
      <c r="BH313" s="144">
        <f t="shared" si="27"/>
        <v>0</v>
      </c>
      <c r="BI313" s="144">
        <f t="shared" si="28"/>
        <v>0</v>
      </c>
      <c r="BJ313" s="6" t="s">
        <v>96</v>
      </c>
      <c r="BK313" s="144">
        <f t="shared" si="29"/>
        <v>0</v>
      </c>
      <c r="BL313" s="6" t="s">
        <v>81</v>
      </c>
      <c r="BM313" s="143" t="s">
        <v>1489</v>
      </c>
    </row>
    <row r="314" spans="2:65" s="16" customFormat="1" ht="24.15" customHeight="1">
      <c r="B314" s="131"/>
      <c r="C314" s="149" t="s">
        <v>1490</v>
      </c>
      <c r="D314" s="149" t="s">
        <v>257</v>
      </c>
      <c r="E314" s="150" t="s">
        <v>1491</v>
      </c>
      <c r="F314" s="151" t="s">
        <v>1492</v>
      </c>
      <c r="G314" s="152" t="s">
        <v>153</v>
      </c>
      <c r="H314" s="153">
        <v>10</v>
      </c>
      <c r="I314" s="154"/>
      <c r="J314" s="154">
        <f t="shared" si="20"/>
        <v>0</v>
      </c>
      <c r="K314" s="155"/>
      <c r="L314" s="156"/>
      <c r="M314" s="157"/>
      <c r="N314" s="158" t="s">
        <v>34</v>
      </c>
      <c r="O314" s="141">
        <v>0</v>
      </c>
      <c r="P314" s="141">
        <f t="shared" si="21"/>
        <v>0</v>
      </c>
      <c r="Q314" s="141">
        <v>0</v>
      </c>
      <c r="R314" s="141">
        <f t="shared" si="22"/>
        <v>0</v>
      </c>
      <c r="S314" s="141">
        <v>0</v>
      </c>
      <c r="T314" s="142">
        <f t="shared" si="23"/>
        <v>0</v>
      </c>
      <c r="AR314" s="143" t="s">
        <v>141</v>
      </c>
      <c r="AT314" s="143" t="s">
        <v>257</v>
      </c>
      <c r="AU314" s="143" t="s">
        <v>96</v>
      </c>
      <c r="AY314" s="6" t="s">
        <v>128</v>
      </c>
      <c r="BE314" s="144">
        <f t="shared" si="24"/>
        <v>0</v>
      </c>
      <c r="BF314" s="144">
        <f t="shared" si="25"/>
        <v>0</v>
      </c>
      <c r="BG314" s="144">
        <f t="shared" si="26"/>
        <v>0</v>
      </c>
      <c r="BH314" s="144">
        <f t="shared" si="27"/>
        <v>0</v>
      </c>
      <c r="BI314" s="144">
        <f t="shared" si="28"/>
        <v>0</v>
      </c>
      <c r="BJ314" s="6" t="s">
        <v>96</v>
      </c>
      <c r="BK314" s="144">
        <f t="shared" si="29"/>
        <v>0</v>
      </c>
      <c r="BL314" s="6" t="s">
        <v>81</v>
      </c>
      <c r="BM314" s="143" t="s">
        <v>1493</v>
      </c>
    </row>
    <row r="315" spans="2:65" s="16" customFormat="1" ht="24.15" customHeight="1">
      <c r="B315" s="131"/>
      <c r="C315" s="132" t="s">
        <v>504</v>
      </c>
      <c r="D315" s="132" t="s">
        <v>130</v>
      </c>
      <c r="E315" s="133" t="s">
        <v>1494</v>
      </c>
      <c r="F315" s="134" t="s">
        <v>1495</v>
      </c>
      <c r="G315" s="135" t="s">
        <v>153</v>
      </c>
      <c r="H315" s="136">
        <v>22</v>
      </c>
      <c r="I315" s="137"/>
      <c r="J315" s="137">
        <f t="shared" si="20"/>
        <v>0</v>
      </c>
      <c r="K315" s="138"/>
      <c r="L315" s="17"/>
      <c r="M315" s="139"/>
      <c r="N315" s="140" t="s">
        <v>34</v>
      </c>
      <c r="O315" s="141">
        <v>0</v>
      </c>
      <c r="P315" s="141">
        <f t="shared" si="21"/>
        <v>0</v>
      </c>
      <c r="Q315" s="141">
        <v>0</v>
      </c>
      <c r="R315" s="141">
        <f t="shared" si="22"/>
        <v>0</v>
      </c>
      <c r="S315" s="141">
        <v>0</v>
      </c>
      <c r="T315" s="142">
        <f t="shared" si="23"/>
        <v>0</v>
      </c>
      <c r="AR315" s="143" t="s">
        <v>81</v>
      </c>
      <c r="AT315" s="143" t="s">
        <v>130</v>
      </c>
      <c r="AU315" s="143" t="s">
        <v>96</v>
      </c>
      <c r="AY315" s="6" t="s">
        <v>128</v>
      </c>
      <c r="BE315" s="144">
        <f t="shared" si="24"/>
        <v>0</v>
      </c>
      <c r="BF315" s="144">
        <f t="shared" si="25"/>
        <v>0</v>
      </c>
      <c r="BG315" s="144">
        <f t="shared" si="26"/>
        <v>0</v>
      </c>
      <c r="BH315" s="144">
        <f t="shared" si="27"/>
        <v>0</v>
      </c>
      <c r="BI315" s="144">
        <f t="shared" si="28"/>
        <v>0</v>
      </c>
      <c r="BJ315" s="6" t="s">
        <v>96</v>
      </c>
      <c r="BK315" s="144">
        <f t="shared" si="29"/>
        <v>0</v>
      </c>
      <c r="BL315" s="6" t="s">
        <v>81</v>
      </c>
      <c r="BM315" s="143" t="s">
        <v>1496</v>
      </c>
    </row>
    <row r="316" spans="2:65" s="16" customFormat="1" ht="24.15" customHeight="1">
      <c r="B316" s="131"/>
      <c r="C316" s="149" t="s">
        <v>1497</v>
      </c>
      <c r="D316" s="149" t="s">
        <v>257</v>
      </c>
      <c r="E316" s="150" t="s">
        <v>1498</v>
      </c>
      <c r="F316" s="151" t="s">
        <v>1499</v>
      </c>
      <c r="G316" s="152" t="s">
        <v>153</v>
      </c>
      <c r="H316" s="153">
        <v>22</v>
      </c>
      <c r="I316" s="154"/>
      <c r="J316" s="154">
        <f t="shared" ref="J316:J379" si="30">ROUND(I316*H316,2)</f>
        <v>0</v>
      </c>
      <c r="K316" s="155"/>
      <c r="L316" s="156"/>
      <c r="M316" s="157"/>
      <c r="N316" s="158" t="s">
        <v>34</v>
      </c>
      <c r="O316" s="141">
        <v>0</v>
      </c>
      <c r="P316" s="141">
        <f t="shared" ref="P316:P379" si="31">O316*H316</f>
        <v>0</v>
      </c>
      <c r="Q316" s="141">
        <v>0</v>
      </c>
      <c r="R316" s="141">
        <f t="shared" ref="R316:R379" si="32">Q316*H316</f>
        <v>0</v>
      </c>
      <c r="S316" s="141">
        <v>0</v>
      </c>
      <c r="T316" s="142">
        <f t="shared" ref="T316:T379" si="33">S316*H316</f>
        <v>0</v>
      </c>
      <c r="AR316" s="143" t="s">
        <v>141</v>
      </c>
      <c r="AT316" s="143" t="s">
        <v>257</v>
      </c>
      <c r="AU316" s="143" t="s">
        <v>96</v>
      </c>
      <c r="AY316" s="6" t="s">
        <v>128</v>
      </c>
      <c r="BE316" s="144">
        <f t="shared" ref="BE316:BE379" si="34">IF(N316="základná",J316,0)</f>
        <v>0</v>
      </c>
      <c r="BF316" s="144">
        <f t="shared" ref="BF316:BF379" si="35">IF(N316="znížená",J316,0)</f>
        <v>0</v>
      </c>
      <c r="BG316" s="144">
        <f t="shared" ref="BG316:BG379" si="36">IF(N316="zákl. prenesená",J316,0)</f>
        <v>0</v>
      </c>
      <c r="BH316" s="144">
        <f t="shared" ref="BH316:BH379" si="37">IF(N316="zníž. prenesená",J316,0)</f>
        <v>0</v>
      </c>
      <c r="BI316" s="144">
        <f t="shared" ref="BI316:BI379" si="38">IF(N316="nulová",J316,0)</f>
        <v>0</v>
      </c>
      <c r="BJ316" s="6" t="s">
        <v>96</v>
      </c>
      <c r="BK316" s="144">
        <f t="shared" ref="BK316:BK379" si="39">ROUND(I316*H316,2)</f>
        <v>0</v>
      </c>
      <c r="BL316" s="6" t="s">
        <v>81</v>
      </c>
      <c r="BM316" s="143" t="s">
        <v>1500</v>
      </c>
    </row>
    <row r="317" spans="2:65" s="16" customFormat="1" ht="24.15" customHeight="1">
      <c r="B317" s="131"/>
      <c r="C317" s="132" t="s">
        <v>507</v>
      </c>
      <c r="D317" s="132" t="s">
        <v>130</v>
      </c>
      <c r="E317" s="133" t="s">
        <v>1501</v>
      </c>
      <c r="F317" s="134" t="s">
        <v>1502</v>
      </c>
      <c r="G317" s="135" t="s">
        <v>153</v>
      </c>
      <c r="H317" s="136">
        <v>11</v>
      </c>
      <c r="I317" s="137"/>
      <c r="J317" s="137">
        <f t="shared" si="30"/>
        <v>0</v>
      </c>
      <c r="K317" s="138"/>
      <c r="L317" s="17"/>
      <c r="M317" s="139"/>
      <c r="N317" s="140" t="s">
        <v>34</v>
      </c>
      <c r="O317" s="141">
        <v>0</v>
      </c>
      <c r="P317" s="141">
        <f t="shared" si="31"/>
        <v>0</v>
      </c>
      <c r="Q317" s="141">
        <v>0</v>
      </c>
      <c r="R317" s="141">
        <f t="shared" si="32"/>
        <v>0</v>
      </c>
      <c r="S317" s="141">
        <v>0</v>
      </c>
      <c r="T317" s="142">
        <f t="shared" si="33"/>
        <v>0</v>
      </c>
      <c r="AR317" s="143" t="s">
        <v>81</v>
      </c>
      <c r="AT317" s="143" t="s">
        <v>130</v>
      </c>
      <c r="AU317" s="143" t="s">
        <v>96</v>
      </c>
      <c r="AY317" s="6" t="s">
        <v>128</v>
      </c>
      <c r="BE317" s="144">
        <f t="shared" si="34"/>
        <v>0</v>
      </c>
      <c r="BF317" s="144">
        <f t="shared" si="35"/>
        <v>0</v>
      </c>
      <c r="BG317" s="144">
        <f t="shared" si="36"/>
        <v>0</v>
      </c>
      <c r="BH317" s="144">
        <f t="shared" si="37"/>
        <v>0</v>
      </c>
      <c r="BI317" s="144">
        <f t="shared" si="38"/>
        <v>0</v>
      </c>
      <c r="BJ317" s="6" t="s">
        <v>96</v>
      </c>
      <c r="BK317" s="144">
        <f t="shared" si="39"/>
        <v>0</v>
      </c>
      <c r="BL317" s="6" t="s">
        <v>81</v>
      </c>
      <c r="BM317" s="143" t="s">
        <v>1503</v>
      </c>
    </row>
    <row r="318" spans="2:65" s="16" customFormat="1" ht="24.15" customHeight="1">
      <c r="B318" s="131"/>
      <c r="C318" s="149" t="s">
        <v>1504</v>
      </c>
      <c r="D318" s="149" t="s">
        <v>257</v>
      </c>
      <c r="E318" s="150" t="s">
        <v>1505</v>
      </c>
      <c r="F318" s="151" t="s">
        <v>1506</v>
      </c>
      <c r="G318" s="152" t="s">
        <v>153</v>
      </c>
      <c r="H318" s="153">
        <v>11</v>
      </c>
      <c r="I318" s="154"/>
      <c r="J318" s="154">
        <f t="shared" si="30"/>
        <v>0</v>
      </c>
      <c r="K318" s="155"/>
      <c r="L318" s="156"/>
      <c r="M318" s="157"/>
      <c r="N318" s="158" t="s">
        <v>34</v>
      </c>
      <c r="O318" s="141">
        <v>0</v>
      </c>
      <c r="P318" s="141">
        <f t="shared" si="31"/>
        <v>0</v>
      </c>
      <c r="Q318" s="141">
        <v>0</v>
      </c>
      <c r="R318" s="141">
        <f t="shared" si="32"/>
        <v>0</v>
      </c>
      <c r="S318" s="141">
        <v>0</v>
      </c>
      <c r="T318" s="142">
        <f t="shared" si="33"/>
        <v>0</v>
      </c>
      <c r="AR318" s="143" t="s">
        <v>141</v>
      </c>
      <c r="AT318" s="143" t="s">
        <v>257</v>
      </c>
      <c r="AU318" s="143" t="s">
        <v>96</v>
      </c>
      <c r="AY318" s="6" t="s">
        <v>128</v>
      </c>
      <c r="BE318" s="144">
        <f t="shared" si="34"/>
        <v>0</v>
      </c>
      <c r="BF318" s="144">
        <f t="shared" si="35"/>
        <v>0</v>
      </c>
      <c r="BG318" s="144">
        <f t="shared" si="36"/>
        <v>0</v>
      </c>
      <c r="BH318" s="144">
        <f t="shared" si="37"/>
        <v>0</v>
      </c>
      <c r="BI318" s="144">
        <f t="shared" si="38"/>
        <v>0</v>
      </c>
      <c r="BJ318" s="6" t="s">
        <v>96</v>
      </c>
      <c r="BK318" s="144">
        <f t="shared" si="39"/>
        <v>0</v>
      </c>
      <c r="BL318" s="6" t="s">
        <v>81</v>
      </c>
      <c r="BM318" s="143" t="s">
        <v>1507</v>
      </c>
    </row>
    <row r="319" spans="2:65" s="16" customFormat="1" ht="24.15" customHeight="1">
      <c r="B319" s="131"/>
      <c r="C319" s="132" t="s">
        <v>510</v>
      </c>
      <c r="D319" s="132" t="s">
        <v>130</v>
      </c>
      <c r="E319" s="133" t="s">
        <v>1508</v>
      </c>
      <c r="F319" s="134" t="s">
        <v>1509</v>
      </c>
      <c r="G319" s="135" t="s">
        <v>153</v>
      </c>
      <c r="H319" s="136">
        <v>174</v>
      </c>
      <c r="I319" s="137"/>
      <c r="J319" s="137">
        <f t="shared" si="30"/>
        <v>0</v>
      </c>
      <c r="K319" s="138"/>
      <c r="L319" s="17"/>
      <c r="M319" s="139"/>
      <c r="N319" s="140" t="s">
        <v>34</v>
      </c>
      <c r="O319" s="141">
        <v>0</v>
      </c>
      <c r="P319" s="141">
        <f t="shared" si="31"/>
        <v>0</v>
      </c>
      <c r="Q319" s="141">
        <v>0</v>
      </c>
      <c r="R319" s="141">
        <f t="shared" si="32"/>
        <v>0</v>
      </c>
      <c r="S319" s="141">
        <v>0</v>
      </c>
      <c r="T319" s="142">
        <f t="shared" si="33"/>
        <v>0</v>
      </c>
      <c r="AR319" s="143" t="s">
        <v>81</v>
      </c>
      <c r="AT319" s="143" t="s">
        <v>130</v>
      </c>
      <c r="AU319" s="143" t="s">
        <v>96</v>
      </c>
      <c r="AY319" s="6" t="s">
        <v>128</v>
      </c>
      <c r="BE319" s="144">
        <f t="shared" si="34"/>
        <v>0</v>
      </c>
      <c r="BF319" s="144">
        <f t="shared" si="35"/>
        <v>0</v>
      </c>
      <c r="BG319" s="144">
        <f t="shared" si="36"/>
        <v>0</v>
      </c>
      <c r="BH319" s="144">
        <f t="shared" si="37"/>
        <v>0</v>
      </c>
      <c r="BI319" s="144">
        <f t="shared" si="38"/>
        <v>0</v>
      </c>
      <c r="BJ319" s="6" t="s">
        <v>96</v>
      </c>
      <c r="BK319" s="144">
        <f t="shared" si="39"/>
        <v>0</v>
      </c>
      <c r="BL319" s="6" t="s">
        <v>81</v>
      </c>
      <c r="BM319" s="143" t="s">
        <v>1510</v>
      </c>
    </row>
    <row r="320" spans="2:65" s="16" customFormat="1" ht="24.15" customHeight="1">
      <c r="B320" s="131"/>
      <c r="C320" s="149" t="s">
        <v>1511</v>
      </c>
      <c r="D320" s="149" t="s">
        <v>257</v>
      </c>
      <c r="E320" s="150" t="s">
        <v>1512</v>
      </c>
      <c r="F320" s="151" t="s">
        <v>1513</v>
      </c>
      <c r="G320" s="152" t="s">
        <v>153</v>
      </c>
      <c r="H320" s="153">
        <v>174</v>
      </c>
      <c r="I320" s="154"/>
      <c r="J320" s="154">
        <f t="shared" si="30"/>
        <v>0</v>
      </c>
      <c r="K320" s="155"/>
      <c r="L320" s="156"/>
      <c r="M320" s="157"/>
      <c r="N320" s="158" t="s">
        <v>34</v>
      </c>
      <c r="O320" s="141">
        <v>0</v>
      </c>
      <c r="P320" s="141">
        <f t="shared" si="31"/>
        <v>0</v>
      </c>
      <c r="Q320" s="141">
        <v>0</v>
      </c>
      <c r="R320" s="141">
        <f t="shared" si="32"/>
        <v>0</v>
      </c>
      <c r="S320" s="141">
        <v>0</v>
      </c>
      <c r="T320" s="142">
        <f t="shared" si="33"/>
        <v>0</v>
      </c>
      <c r="AR320" s="143" t="s">
        <v>141</v>
      </c>
      <c r="AT320" s="143" t="s">
        <v>257</v>
      </c>
      <c r="AU320" s="143" t="s">
        <v>96</v>
      </c>
      <c r="AY320" s="6" t="s">
        <v>128</v>
      </c>
      <c r="BE320" s="144">
        <f t="shared" si="34"/>
        <v>0</v>
      </c>
      <c r="BF320" s="144">
        <f t="shared" si="35"/>
        <v>0</v>
      </c>
      <c r="BG320" s="144">
        <f t="shared" si="36"/>
        <v>0</v>
      </c>
      <c r="BH320" s="144">
        <f t="shared" si="37"/>
        <v>0</v>
      </c>
      <c r="BI320" s="144">
        <f t="shared" si="38"/>
        <v>0</v>
      </c>
      <c r="BJ320" s="6" t="s">
        <v>96</v>
      </c>
      <c r="BK320" s="144">
        <f t="shared" si="39"/>
        <v>0</v>
      </c>
      <c r="BL320" s="6" t="s">
        <v>81</v>
      </c>
      <c r="BM320" s="143" t="s">
        <v>1514</v>
      </c>
    </row>
    <row r="321" spans="2:65" s="16" customFormat="1" ht="24.15" customHeight="1">
      <c r="B321" s="131"/>
      <c r="C321" s="132" t="s">
        <v>513</v>
      </c>
      <c r="D321" s="132" t="s">
        <v>130</v>
      </c>
      <c r="E321" s="133" t="s">
        <v>1515</v>
      </c>
      <c r="F321" s="134" t="s">
        <v>1516</v>
      </c>
      <c r="G321" s="135" t="s">
        <v>153</v>
      </c>
      <c r="H321" s="136">
        <v>73</v>
      </c>
      <c r="I321" s="137"/>
      <c r="J321" s="137">
        <f t="shared" si="30"/>
        <v>0</v>
      </c>
      <c r="K321" s="138"/>
      <c r="L321" s="17"/>
      <c r="M321" s="139"/>
      <c r="N321" s="140" t="s">
        <v>34</v>
      </c>
      <c r="O321" s="141">
        <v>0</v>
      </c>
      <c r="P321" s="141">
        <f t="shared" si="31"/>
        <v>0</v>
      </c>
      <c r="Q321" s="141">
        <v>0</v>
      </c>
      <c r="R321" s="141">
        <f t="shared" si="32"/>
        <v>0</v>
      </c>
      <c r="S321" s="141">
        <v>0</v>
      </c>
      <c r="T321" s="142">
        <f t="shared" si="33"/>
        <v>0</v>
      </c>
      <c r="AR321" s="143" t="s">
        <v>81</v>
      </c>
      <c r="AT321" s="143" t="s">
        <v>130</v>
      </c>
      <c r="AU321" s="143" t="s">
        <v>96</v>
      </c>
      <c r="AY321" s="6" t="s">
        <v>128</v>
      </c>
      <c r="BE321" s="144">
        <f t="shared" si="34"/>
        <v>0</v>
      </c>
      <c r="BF321" s="144">
        <f t="shared" si="35"/>
        <v>0</v>
      </c>
      <c r="BG321" s="144">
        <f t="shared" si="36"/>
        <v>0</v>
      </c>
      <c r="BH321" s="144">
        <f t="shared" si="37"/>
        <v>0</v>
      </c>
      <c r="BI321" s="144">
        <f t="shared" si="38"/>
        <v>0</v>
      </c>
      <c r="BJ321" s="6" t="s">
        <v>96</v>
      </c>
      <c r="BK321" s="144">
        <f t="shared" si="39"/>
        <v>0</v>
      </c>
      <c r="BL321" s="6" t="s">
        <v>81</v>
      </c>
      <c r="BM321" s="143" t="s">
        <v>1517</v>
      </c>
    </row>
    <row r="322" spans="2:65" s="16" customFormat="1" ht="24.15" customHeight="1">
      <c r="B322" s="131"/>
      <c r="C322" s="149" t="s">
        <v>1518</v>
      </c>
      <c r="D322" s="149" t="s">
        <v>257</v>
      </c>
      <c r="E322" s="150" t="s">
        <v>1519</v>
      </c>
      <c r="F322" s="151" t="s">
        <v>1520</v>
      </c>
      <c r="G322" s="152" t="s">
        <v>153</v>
      </c>
      <c r="H322" s="153">
        <v>73</v>
      </c>
      <c r="I322" s="154"/>
      <c r="J322" s="154">
        <f t="shared" si="30"/>
        <v>0</v>
      </c>
      <c r="K322" s="155"/>
      <c r="L322" s="156"/>
      <c r="M322" s="157"/>
      <c r="N322" s="158" t="s">
        <v>34</v>
      </c>
      <c r="O322" s="141">
        <v>0</v>
      </c>
      <c r="P322" s="141">
        <f t="shared" si="31"/>
        <v>0</v>
      </c>
      <c r="Q322" s="141">
        <v>0</v>
      </c>
      <c r="R322" s="141">
        <f t="shared" si="32"/>
        <v>0</v>
      </c>
      <c r="S322" s="141">
        <v>0</v>
      </c>
      <c r="T322" s="142">
        <f t="shared" si="33"/>
        <v>0</v>
      </c>
      <c r="AR322" s="143" t="s">
        <v>141</v>
      </c>
      <c r="AT322" s="143" t="s">
        <v>257</v>
      </c>
      <c r="AU322" s="143" t="s">
        <v>96</v>
      </c>
      <c r="AY322" s="6" t="s">
        <v>128</v>
      </c>
      <c r="BE322" s="144">
        <f t="shared" si="34"/>
        <v>0</v>
      </c>
      <c r="BF322" s="144">
        <f t="shared" si="35"/>
        <v>0</v>
      </c>
      <c r="BG322" s="144">
        <f t="shared" si="36"/>
        <v>0</v>
      </c>
      <c r="BH322" s="144">
        <f t="shared" si="37"/>
        <v>0</v>
      </c>
      <c r="BI322" s="144">
        <f t="shared" si="38"/>
        <v>0</v>
      </c>
      <c r="BJ322" s="6" t="s">
        <v>96</v>
      </c>
      <c r="BK322" s="144">
        <f t="shared" si="39"/>
        <v>0</v>
      </c>
      <c r="BL322" s="6" t="s">
        <v>81</v>
      </c>
      <c r="BM322" s="143" t="s">
        <v>1521</v>
      </c>
    </row>
    <row r="323" spans="2:65" s="16" customFormat="1" ht="24.15" customHeight="1">
      <c r="B323" s="131"/>
      <c r="C323" s="132" t="s">
        <v>516</v>
      </c>
      <c r="D323" s="132" t="s">
        <v>130</v>
      </c>
      <c r="E323" s="133" t="s">
        <v>1522</v>
      </c>
      <c r="F323" s="134" t="s">
        <v>1523</v>
      </c>
      <c r="G323" s="135" t="s">
        <v>153</v>
      </c>
      <c r="H323" s="136">
        <v>24</v>
      </c>
      <c r="I323" s="137"/>
      <c r="J323" s="137">
        <f t="shared" si="30"/>
        <v>0</v>
      </c>
      <c r="K323" s="138"/>
      <c r="L323" s="17"/>
      <c r="M323" s="139"/>
      <c r="N323" s="140" t="s">
        <v>34</v>
      </c>
      <c r="O323" s="141">
        <v>0</v>
      </c>
      <c r="P323" s="141">
        <f t="shared" si="31"/>
        <v>0</v>
      </c>
      <c r="Q323" s="141">
        <v>0</v>
      </c>
      <c r="R323" s="141">
        <f t="shared" si="32"/>
        <v>0</v>
      </c>
      <c r="S323" s="141">
        <v>0</v>
      </c>
      <c r="T323" s="142">
        <f t="shared" si="33"/>
        <v>0</v>
      </c>
      <c r="AR323" s="143" t="s">
        <v>81</v>
      </c>
      <c r="AT323" s="143" t="s">
        <v>130</v>
      </c>
      <c r="AU323" s="143" t="s">
        <v>96</v>
      </c>
      <c r="AY323" s="6" t="s">
        <v>128</v>
      </c>
      <c r="BE323" s="144">
        <f t="shared" si="34"/>
        <v>0</v>
      </c>
      <c r="BF323" s="144">
        <f t="shared" si="35"/>
        <v>0</v>
      </c>
      <c r="BG323" s="144">
        <f t="shared" si="36"/>
        <v>0</v>
      </c>
      <c r="BH323" s="144">
        <f t="shared" si="37"/>
        <v>0</v>
      </c>
      <c r="BI323" s="144">
        <f t="shared" si="38"/>
        <v>0</v>
      </c>
      <c r="BJ323" s="6" t="s">
        <v>96</v>
      </c>
      <c r="BK323" s="144">
        <f t="shared" si="39"/>
        <v>0</v>
      </c>
      <c r="BL323" s="6" t="s">
        <v>81</v>
      </c>
      <c r="BM323" s="143" t="s">
        <v>1524</v>
      </c>
    </row>
    <row r="324" spans="2:65" s="16" customFormat="1" ht="24.15" customHeight="1">
      <c r="B324" s="131"/>
      <c r="C324" s="149" t="s">
        <v>1525</v>
      </c>
      <c r="D324" s="149" t="s">
        <v>257</v>
      </c>
      <c r="E324" s="150" t="s">
        <v>1526</v>
      </c>
      <c r="F324" s="151" t="s">
        <v>1527</v>
      </c>
      <c r="G324" s="152" t="s">
        <v>153</v>
      </c>
      <c r="H324" s="153">
        <v>24</v>
      </c>
      <c r="I324" s="154"/>
      <c r="J324" s="154">
        <f t="shared" si="30"/>
        <v>0</v>
      </c>
      <c r="K324" s="155"/>
      <c r="L324" s="156"/>
      <c r="M324" s="157"/>
      <c r="N324" s="158" t="s">
        <v>34</v>
      </c>
      <c r="O324" s="141">
        <v>0</v>
      </c>
      <c r="P324" s="141">
        <f t="shared" si="31"/>
        <v>0</v>
      </c>
      <c r="Q324" s="141">
        <v>0</v>
      </c>
      <c r="R324" s="141">
        <f t="shared" si="32"/>
        <v>0</v>
      </c>
      <c r="S324" s="141">
        <v>0</v>
      </c>
      <c r="T324" s="142">
        <f t="shared" si="33"/>
        <v>0</v>
      </c>
      <c r="AR324" s="143" t="s">
        <v>141</v>
      </c>
      <c r="AT324" s="143" t="s">
        <v>257</v>
      </c>
      <c r="AU324" s="143" t="s">
        <v>96</v>
      </c>
      <c r="AY324" s="6" t="s">
        <v>128</v>
      </c>
      <c r="BE324" s="144">
        <f t="shared" si="34"/>
        <v>0</v>
      </c>
      <c r="BF324" s="144">
        <f t="shared" si="35"/>
        <v>0</v>
      </c>
      <c r="BG324" s="144">
        <f t="shared" si="36"/>
        <v>0</v>
      </c>
      <c r="BH324" s="144">
        <f t="shared" si="37"/>
        <v>0</v>
      </c>
      <c r="BI324" s="144">
        <f t="shared" si="38"/>
        <v>0</v>
      </c>
      <c r="BJ324" s="6" t="s">
        <v>96</v>
      </c>
      <c r="BK324" s="144">
        <f t="shared" si="39"/>
        <v>0</v>
      </c>
      <c r="BL324" s="6" t="s">
        <v>81</v>
      </c>
      <c r="BM324" s="143" t="s">
        <v>1528</v>
      </c>
    </row>
    <row r="325" spans="2:65" s="16" customFormat="1" ht="24.15" customHeight="1">
      <c r="B325" s="131"/>
      <c r="C325" s="132" t="s">
        <v>519</v>
      </c>
      <c r="D325" s="132" t="s">
        <v>130</v>
      </c>
      <c r="E325" s="133" t="s">
        <v>1529</v>
      </c>
      <c r="F325" s="134" t="s">
        <v>1530</v>
      </c>
      <c r="G325" s="135" t="s">
        <v>153</v>
      </c>
      <c r="H325" s="136">
        <v>72</v>
      </c>
      <c r="I325" s="137"/>
      <c r="J325" s="137">
        <f t="shared" si="30"/>
        <v>0</v>
      </c>
      <c r="K325" s="138"/>
      <c r="L325" s="17"/>
      <c r="M325" s="139"/>
      <c r="N325" s="140" t="s">
        <v>34</v>
      </c>
      <c r="O325" s="141">
        <v>0</v>
      </c>
      <c r="P325" s="141">
        <f t="shared" si="31"/>
        <v>0</v>
      </c>
      <c r="Q325" s="141">
        <v>0</v>
      </c>
      <c r="R325" s="141">
        <f t="shared" si="32"/>
        <v>0</v>
      </c>
      <c r="S325" s="141">
        <v>0</v>
      </c>
      <c r="T325" s="142">
        <f t="shared" si="33"/>
        <v>0</v>
      </c>
      <c r="AR325" s="143" t="s">
        <v>81</v>
      </c>
      <c r="AT325" s="143" t="s">
        <v>130</v>
      </c>
      <c r="AU325" s="143" t="s">
        <v>96</v>
      </c>
      <c r="AY325" s="6" t="s">
        <v>128</v>
      </c>
      <c r="BE325" s="144">
        <f t="shared" si="34"/>
        <v>0</v>
      </c>
      <c r="BF325" s="144">
        <f t="shared" si="35"/>
        <v>0</v>
      </c>
      <c r="BG325" s="144">
        <f t="shared" si="36"/>
        <v>0</v>
      </c>
      <c r="BH325" s="144">
        <f t="shared" si="37"/>
        <v>0</v>
      </c>
      <c r="BI325" s="144">
        <f t="shared" si="38"/>
        <v>0</v>
      </c>
      <c r="BJ325" s="6" t="s">
        <v>96</v>
      </c>
      <c r="BK325" s="144">
        <f t="shared" si="39"/>
        <v>0</v>
      </c>
      <c r="BL325" s="6" t="s">
        <v>81</v>
      </c>
      <c r="BM325" s="143" t="s">
        <v>1531</v>
      </c>
    </row>
    <row r="326" spans="2:65" s="16" customFormat="1" ht="24.15" customHeight="1">
      <c r="B326" s="131"/>
      <c r="C326" s="149" t="s">
        <v>1532</v>
      </c>
      <c r="D326" s="149" t="s">
        <v>257</v>
      </c>
      <c r="E326" s="150" t="s">
        <v>1512</v>
      </c>
      <c r="F326" s="151" t="s">
        <v>1513</v>
      </c>
      <c r="G326" s="152" t="s">
        <v>153</v>
      </c>
      <c r="H326" s="153">
        <v>72</v>
      </c>
      <c r="I326" s="154"/>
      <c r="J326" s="154">
        <f t="shared" si="30"/>
        <v>0</v>
      </c>
      <c r="K326" s="155"/>
      <c r="L326" s="156"/>
      <c r="M326" s="157"/>
      <c r="N326" s="158" t="s">
        <v>34</v>
      </c>
      <c r="O326" s="141">
        <v>0</v>
      </c>
      <c r="P326" s="141">
        <f t="shared" si="31"/>
        <v>0</v>
      </c>
      <c r="Q326" s="141">
        <v>0</v>
      </c>
      <c r="R326" s="141">
        <f t="shared" si="32"/>
        <v>0</v>
      </c>
      <c r="S326" s="141">
        <v>0</v>
      </c>
      <c r="T326" s="142">
        <f t="shared" si="33"/>
        <v>0</v>
      </c>
      <c r="AR326" s="143" t="s">
        <v>141</v>
      </c>
      <c r="AT326" s="143" t="s">
        <v>257</v>
      </c>
      <c r="AU326" s="143" t="s">
        <v>96</v>
      </c>
      <c r="AY326" s="6" t="s">
        <v>128</v>
      </c>
      <c r="BE326" s="144">
        <f t="shared" si="34"/>
        <v>0</v>
      </c>
      <c r="BF326" s="144">
        <f t="shared" si="35"/>
        <v>0</v>
      </c>
      <c r="BG326" s="144">
        <f t="shared" si="36"/>
        <v>0</v>
      </c>
      <c r="BH326" s="144">
        <f t="shared" si="37"/>
        <v>0</v>
      </c>
      <c r="BI326" s="144">
        <f t="shared" si="38"/>
        <v>0</v>
      </c>
      <c r="BJ326" s="6" t="s">
        <v>96</v>
      </c>
      <c r="BK326" s="144">
        <f t="shared" si="39"/>
        <v>0</v>
      </c>
      <c r="BL326" s="6" t="s">
        <v>81</v>
      </c>
      <c r="BM326" s="143" t="s">
        <v>1533</v>
      </c>
    </row>
    <row r="327" spans="2:65" s="16" customFormat="1" ht="24.15" customHeight="1">
      <c r="B327" s="131"/>
      <c r="C327" s="132" t="s">
        <v>522</v>
      </c>
      <c r="D327" s="132" t="s">
        <v>130</v>
      </c>
      <c r="E327" s="133" t="s">
        <v>1534</v>
      </c>
      <c r="F327" s="134" t="s">
        <v>1535</v>
      </c>
      <c r="G327" s="135" t="s">
        <v>153</v>
      </c>
      <c r="H327" s="136">
        <v>72</v>
      </c>
      <c r="I327" s="137"/>
      <c r="J327" s="137">
        <f t="shared" si="30"/>
        <v>0</v>
      </c>
      <c r="K327" s="138"/>
      <c r="L327" s="17"/>
      <c r="M327" s="139"/>
      <c r="N327" s="140" t="s">
        <v>34</v>
      </c>
      <c r="O327" s="141">
        <v>0</v>
      </c>
      <c r="P327" s="141">
        <f t="shared" si="31"/>
        <v>0</v>
      </c>
      <c r="Q327" s="141">
        <v>0</v>
      </c>
      <c r="R327" s="141">
        <f t="shared" si="32"/>
        <v>0</v>
      </c>
      <c r="S327" s="141">
        <v>0</v>
      </c>
      <c r="T327" s="142">
        <f t="shared" si="33"/>
        <v>0</v>
      </c>
      <c r="AR327" s="143" t="s">
        <v>81</v>
      </c>
      <c r="AT327" s="143" t="s">
        <v>130</v>
      </c>
      <c r="AU327" s="143" t="s">
        <v>96</v>
      </c>
      <c r="AY327" s="6" t="s">
        <v>128</v>
      </c>
      <c r="BE327" s="144">
        <f t="shared" si="34"/>
        <v>0</v>
      </c>
      <c r="BF327" s="144">
        <f t="shared" si="35"/>
        <v>0</v>
      </c>
      <c r="BG327" s="144">
        <f t="shared" si="36"/>
        <v>0</v>
      </c>
      <c r="BH327" s="144">
        <f t="shared" si="37"/>
        <v>0</v>
      </c>
      <c r="BI327" s="144">
        <f t="shared" si="38"/>
        <v>0</v>
      </c>
      <c r="BJ327" s="6" t="s">
        <v>96</v>
      </c>
      <c r="BK327" s="144">
        <f t="shared" si="39"/>
        <v>0</v>
      </c>
      <c r="BL327" s="6" t="s">
        <v>81</v>
      </c>
      <c r="BM327" s="143" t="s">
        <v>1536</v>
      </c>
    </row>
    <row r="328" spans="2:65" s="16" customFormat="1" ht="24.15" customHeight="1">
      <c r="B328" s="131"/>
      <c r="C328" s="132" t="s">
        <v>1537</v>
      </c>
      <c r="D328" s="132" t="s">
        <v>130</v>
      </c>
      <c r="E328" s="133" t="s">
        <v>1538</v>
      </c>
      <c r="F328" s="134" t="s">
        <v>1539</v>
      </c>
      <c r="G328" s="135" t="s">
        <v>153</v>
      </c>
      <c r="H328" s="136">
        <v>551</v>
      </c>
      <c r="I328" s="137"/>
      <c r="J328" s="137">
        <f t="shared" si="30"/>
        <v>0</v>
      </c>
      <c r="K328" s="138"/>
      <c r="L328" s="17"/>
      <c r="M328" s="139"/>
      <c r="N328" s="140" t="s">
        <v>34</v>
      </c>
      <c r="O328" s="141">
        <v>0</v>
      </c>
      <c r="P328" s="141">
        <f t="shared" si="31"/>
        <v>0</v>
      </c>
      <c r="Q328" s="141">
        <v>0</v>
      </c>
      <c r="R328" s="141">
        <f t="shared" si="32"/>
        <v>0</v>
      </c>
      <c r="S328" s="141">
        <v>0</v>
      </c>
      <c r="T328" s="142">
        <f t="shared" si="33"/>
        <v>0</v>
      </c>
      <c r="AR328" s="143" t="s">
        <v>81</v>
      </c>
      <c r="AT328" s="143" t="s">
        <v>130</v>
      </c>
      <c r="AU328" s="143" t="s">
        <v>96</v>
      </c>
      <c r="AY328" s="6" t="s">
        <v>128</v>
      </c>
      <c r="BE328" s="144">
        <f t="shared" si="34"/>
        <v>0</v>
      </c>
      <c r="BF328" s="144">
        <f t="shared" si="35"/>
        <v>0</v>
      </c>
      <c r="BG328" s="144">
        <f t="shared" si="36"/>
        <v>0</v>
      </c>
      <c r="BH328" s="144">
        <f t="shared" si="37"/>
        <v>0</v>
      </c>
      <c r="BI328" s="144">
        <f t="shared" si="38"/>
        <v>0</v>
      </c>
      <c r="BJ328" s="6" t="s">
        <v>96</v>
      </c>
      <c r="BK328" s="144">
        <f t="shared" si="39"/>
        <v>0</v>
      </c>
      <c r="BL328" s="6" t="s">
        <v>81</v>
      </c>
      <c r="BM328" s="143" t="s">
        <v>1540</v>
      </c>
    </row>
    <row r="329" spans="2:65" s="16" customFormat="1" ht="24.15" customHeight="1">
      <c r="B329" s="131"/>
      <c r="C329" s="149" t="s">
        <v>525</v>
      </c>
      <c r="D329" s="149" t="s">
        <v>257</v>
      </c>
      <c r="E329" s="150" t="s">
        <v>1541</v>
      </c>
      <c r="F329" s="151" t="s">
        <v>1542</v>
      </c>
      <c r="G329" s="152" t="s">
        <v>153</v>
      </c>
      <c r="H329" s="153">
        <v>24</v>
      </c>
      <c r="I329" s="154"/>
      <c r="J329" s="154">
        <f t="shared" si="30"/>
        <v>0</v>
      </c>
      <c r="K329" s="155"/>
      <c r="L329" s="156"/>
      <c r="M329" s="157"/>
      <c r="N329" s="158" t="s">
        <v>34</v>
      </c>
      <c r="O329" s="141">
        <v>0</v>
      </c>
      <c r="P329" s="141">
        <f t="shared" si="31"/>
        <v>0</v>
      </c>
      <c r="Q329" s="141">
        <v>0</v>
      </c>
      <c r="R329" s="141">
        <f t="shared" si="32"/>
        <v>0</v>
      </c>
      <c r="S329" s="141">
        <v>0</v>
      </c>
      <c r="T329" s="142">
        <f t="shared" si="33"/>
        <v>0</v>
      </c>
      <c r="AR329" s="143" t="s">
        <v>141</v>
      </c>
      <c r="AT329" s="143" t="s">
        <v>257</v>
      </c>
      <c r="AU329" s="143" t="s">
        <v>96</v>
      </c>
      <c r="AY329" s="6" t="s">
        <v>128</v>
      </c>
      <c r="BE329" s="144">
        <f t="shared" si="34"/>
        <v>0</v>
      </c>
      <c r="BF329" s="144">
        <f t="shared" si="35"/>
        <v>0</v>
      </c>
      <c r="BG329" s="144">
        <f t="shared" si="36"/>
        <v>0</v>
      </c>
      <c r="BH329" s="144">
        <f t="shared" si="37"/>
        <v>0</v>
      </c>
      <c r="BI329" s="144">
        <f t="shared" si="38"/>
        <v>0</v>
      </c>
      <c r="BJ329" s="6" t="s">
        <v>96</v>
      </c>
      <c r="BK329" s="144">
        <f t="shared" si="39"/>
        <v>0</v>
      </c>
      <c r="BL329" s="6" t="s">
        <v>81</v>
      </c>
      <c r="BM329" s="143" t="s">
        <v>1543</v>
      </c>
    </row>
    <row r="330" spans="2:65" s="16" customFormat="1" ht="24.15" customHeight="1">
      <c r="B330" s="131"/>
      <c r="C330" s="149" t="s">
        <v>1544</v>
      </c>
      <c r="D330" s="149" t="s">
        <v>257</v>
      </c>
      <c r="E330" s="150" t="s">
        <v>1545</v>
      </c>
      <c r="F330" s="151" t="s">
        <v>1546</v>
      </c>
      <c r="G330" s="152" t="s">
        <v>153</v>
      </c>
      <c r="H330" s="153">
        <v>48</v>
      </c>
      <c r="I330" s="154"/>
      <c r="J330" s="154">
        <f t="shared" si="30"/>
        <v>0</v>
      </c>
      <c r="K330" s="155"/>
      <c r="L330" s="156"/>
      <c r="M330" s="157"/>
      <c r="N330" s="158" t="s">
        <v>34</v>
      </c>
      <c r="O330" s="141">
        <v>0</v>
      </c>
      <c r="P330" s="141">
        <f t="shared" si="31"/>
        <v>0</v>
      </c>
      <c r="Q330" s="141">
        <v>0</v>
      </c>
      <c r="R330" s="141">
        <f t="shared" si="32"/>
        <v>0</v>
      </c>
      <c r="S330" s="141">
        <v>0</v>
      </c>
      <c r="T330" s="142">
        <f t="shared" si="33"/>
        <v>0</v>
      </c>
      <c r="AR330" s="143" t="s">
        <v>141</v>
      </c>
      <c r="AT330" s="143" t="s">
        <v>257</v>
      </c>
      <c r="AU330" s="143" t="s">
        <v>96</v>
      </c>
      <c r="AY330" s="6" t="s">
        <v>128</v>
      </c>
      <c r="BE330" s="144">
        <f t="shared" si="34"/>
        <v>0</v>
      </c>
      <c r="BF330" s="144">
        <f t="shared" si="35"/>
        <v>0</v>
      </c>
      <c r="BG330" s="144">
        <f t="shared" si="36"/>
        <v>0</v>
      </c>
      <c r="BH330" s="144">
        <f t="shared" si="37"/>
        <v>0</v>
      </c>
      <c r="BI330" s="144">
        <f t="shared" si="38"/>
        <v>0</v>
      </c>
      <c r="BJ330" s="6" t="s">
        <v>96</v>
      </c>
      <c r="BK330" s="144">
        <f t="shared" si="39"/>
        <v>0</v>
      </c>
      <c r="BL330" s="6" t="s">
        <v>81</v>
      </c>
      <c r="BM330" s="143" t="s">
        <v>1547</v>
      </c>
    </row>
    <row r="331" spans="2:65" s="16" customFormat="1" ht="24.15" customHeight="1">
      <c r="B331" s="131"/>
      <c r="C331" s="149" t="s">
        <v>530</v>
      </c>
      <c r="D331" s="149" t="s">
        <v>257</v>
      </c>
      <c r="E331" s="150" t="s">
        <v>1548</v>
      </c>
      <c r="F331" s="151" t="s">
        <v>1549</v>
      </c>
      <c r="G331" s="152" t="s">
        <v>153</v>
      </c>
      <c r="H331" s="153">
        <v>286</v>
      </c>
      <c r="I331" s="154"/>
      <c r="J331" s="154">
        <f t="shared" si="30"/>
        <v>0</v>
      </c>
      <c r="K331" s="155"/>
      <c r="L331" s="156"/>
      <c r="M331" s="157"/>
      <c r="N331" s="158" t="s">
        <v>34</v>
      </c>
      <c r="O331" s="141">
        <v>0</v>
      </c>
      <c r="P331" s="141">
        <f t="shared" si="31"/>
        <v>0</v>
      </c>
      <c r="Q331" s="141">
        <v>0</v>
      </c>
      <c r="R331" s="141">
        <f t="shared" si="32"/>
        <v>0</v>
      </c>
      <c r="S331" s="141">
        <v>0</v>
      </c>
      <c r="T331" s="142">
        <f t="shared" si="33"/>
        <v>0</v>
      </c>
      <c r="AR331" s="143" t="s">
        <v>141</v>
      </c>
      <c r="AT331" s="143" t="s">
        <v>257</v>
      </c>
      <c r="AU331" s="143" t="s">
        <v>96</v>
      </c>
      <c r="AY331" s="6" t="s">
        <v>128</v>
      </c>
      <c r="BE331" s="144">
        <f t="shared" si="34"/>
        <v>0</v>
      </c>
      <c r="BF331" s="144">
        <f t="shared" si="35"/>
        <v>0</v>
      </c>
      <c r="BG331" s="144">
        <f t="shared" si="36"/>
        <v>0</v>
      </c>
      <c r="BH331" s="144">
        <f t="shared" si="37"/>
        <v>0</v>
      </c>
      <c r="BI331" s="144">
        <f t="shared" si="38"/>
        <v>0</v>
      </c>
      <c r="BJ331" s="6" t="s">
        <v>96</v>
      </c>
      <c r="BK331" s="144">
        <f t="shared" si="39"/>
        <v>0</v>
      </c>
      <c r="BL331" s="6" t="s">
        <v>81</v>
      </c>
      <c r="BM331" s="143" t="s">
        <v>1550</v>
      </c>
    </row>
    <row r="332" spans="2:65" s="16" customFormat="1" ht="24.15" customHeight="1">
      <c r="B332" s="131"/>
      <c r="C332" s="149" t="s">
        <v>1551</v>
      </c>
      <c r="D332" s="149" t="s">
        <v>257</v>
      </c>
      <c r="E332" s="150" t="s">
        <v>1552</v>
      </c>
      <c r="F332" s="151" t="s">
        <v>1553</v>
      </c>
      <c r="G332" s="152" t="s">
        <v>153</v>
      </c>
      <c r="H332" s="153">
        <v>265</v>
      </c>
      <c r="I332" s="154"/>
      <c r="J332" s="154">
        <f t="shared" si="30"/>
        <v>0</v>
      </c>
      <c r="K332" s="155"/>
      <c r="L332" s="156"/>
      <c r="M332" s="157"/>
      <c r="N332" s="158" t="s">
        <v>34</v>
      </c>
      <c r="O332" s="141">
        <v>0</v>
      </c>
      <c r="P332" s="141">
        <f t="shared" si="31"/>
        <v>0</v>
      </c>
      <c r="Q332" s="141">
        <v>0</v>
      </c>
      <c r="R332" s="141">
        <f t="shared" si="32"/>
        <v>0</v>
      </c>
      <c r="S332" s="141">
        <v>0</v>
      </c>
      <c r="T332" s="142">
        <f t="shared" si="33"/>
        <v>0</v>
      </c>
      <c r="AR332" s="143" t="s">
        <v>141</v>
      </c>
      <c r="AT332" s="143" t="s">
        <v>257</v>
      </c>
      <c r="AU332" s="143" t="s">
        <v>96</v>
      </c>
      <c r="AY332" s="6" t="s">
        <v>128</v>
      </c>
      <c r="BE332" s="144">
        <f t="shared" si="34"/>
        <v>0</v>
      </c>
      <c r="BF332" s="144">
        <f t="shared" si="35"/>
        <v>0</v>
      </c>
      <c r="BG332" s="144">
        <f t="shared" si="36"/>
        <v>0</v>
      </c>
      <c r="BH332" s="144">
        <f t="shared" si="37"/>
        <v>0</v>
      </c>
      <c r="BI332" s="144">
        <f t="shared" si="38"/>
        <v>0</v>
      </c>
      <c r="BJ332" s="6" t="s">
        <v>96</v>
      </c>
      <c r="BK332" s="144">
        <f t="shared" si="39"/>
        <v>0</v>
      </c>
      <c r="BL332" s="6" t="s">
        <v>81</v>
      </c>
      <c r="BM332" s="143" t="s">
        <v>1554</v>
      </c>
    </row>
    <row r="333" spans="2:65" s="16" customFormat="1" ht="24.15" customHeight="1">
      <c r="B333" s="131"/>
      <c r="C333" s="132" t="s">
        <v>535</v>
      </c>
      <c r="D333" s="132" t="s">
        <v>130</v>
      </c>
      <c r="E333" s="133" t="s">
        <v>1555</v>
      </c>
      <c r="F333" s="134" t="s">
        <v>1556</v>
      </c>
      <c r="G333" s="135" t="s">
        <v>153</v>
      </c>
      <c r="H333" s="136">
        <v>174</v>
      </c>
      <c r="I333" s="137"/>
      <c r="J333" s="137">
        <f t="shared" si="30"/>
        <v>0</v>
      </c>
      <c r="K333" s="138"/>
      <c r="L333" s="17"/>
      <c r="M333" s="139"/>
      <c r="N333" s="140" t="s">
        <v>34</v>
      </c>
      <c r="O333" s="141">
        <v>0</v>
      </c>
      <c r="P333" s="141">
        <f t="shared" si="31"/>
        <v>0</v>
      </c>
      <c r="Q333" s="141">
        <v>0</v>
      </c>
      <c r="R333" s="141">
        <f t="shared" si="32"/>
        <v>0</v>
      </c>
      <c r="S333" s="141">
        <v>0</v>
      </c>
      <c r="T333" s="142">
        <f t="shared" si="33"/>
        <v>0</v>
      </c>
      <c r="AR333" s="143" t="s">
        <v>81</v>
      </c>
      <c r="AT333" s="143" t="s">
        <v>130</v>
      </c>
      <c r="AU333" s="143" t="s">
        <v>96</v>
      </c>
      <c r="AY333" s="6" t="s">
        <v>128</v>
      </c>
      <c r="BE333" s="144">
        <f t="shared" si="34"/>
        <v>0</v>
      </c>
      <c r="BF333" s="144">
        <f t="shared" si="35"/>
        <v>0</v>
      </c>
      <c r="BG333" s="144">
        <f t="shared" si="36"/>
        <v>0</v>
      </c>
      <c r="BH333" s="144">
        <f t="shared" si="37"/>
        <v>0</v>
      </c>
      <c r="BI333" s="144">
        <f t="shared" si="38"/>
        <v>0</v>
      </c>
      <c r="BJ333" s="6" t="s">
        <v>96</v>
      </c>
      <c r="BK333" s="144">
        <f t="shared" si="39"/>
        <v>0</v>
      </c>
      <c r="BL333" s="6" t="s">
        <v>81</v>
      </c>
      <c r="BM333" s="143" t="s">
        <v>1557</v>
      </c>
    </row>
    <row r="334" spans="2:65" s="16" customFormat="1" ht="24.15" customHeight="1">
      <c r="B334" s="131"/>
      <c r="C334" s="149" t="s">
        <v>1558</v>
      </c>
      <c r="D334" s="149" t="s">
        <v>257</v>
      </c>
      <c r="E334" s="150" t="s">
        <v>1559</v>
      </c>
      <c r="F334" s="151" t="s">
        <v>1560</v>
      </c>
      <c r="G334" s="152" t="s">
        <v>153</v>
      </c>
      <c r="H334" s="153">
        <v>174</v>
      </c>
      <c r="I334" s="154"/>
      <c r="J334" s="154">
        <f t="shared" si="30"/>
        <v>0</v>
      </c>
      <c r="K334" s="155"/>
      <c r="L334" s="156"/>
      <c r="M334" s="157"/>
      <c r="N334" s="158" t="s">
        <v>34</v>
      </c>
      <c r="O334" s="141">
        <v>0</v>
      </c>
      <c r="P334" s="141">
        <f t="shared" si="31"/>
        <v>0</v>
      </c>
      <c r="Q334" s="141">
        <v>0</v>
      </c>
      <c r="R334" s="141">
        <f t="shared" si="32"/>
        <v>0</v>
      </c>
      <c r="S334" s="141">
        <v>0</v>
      </c>
      <c r="T334" s="142">
        <f t="shared" si="33"/>
        <v>0</v>
      </c>
      <c r="AR334" s="143" t="s">
        <v>141</v>
      </c>
      <c r="AT334" s="143" t="s">
        <v>257</v>
      </c>
      <c r="AU334" s="143" t="s">
        <v>96</v>
      </c>
      <c r="AY334" s="6" t="s">
        <v>128</v>
      </c>
      <c r="BE334" s="144">
        <f t="shared" si="34"/>
        <v>0</v>
      </c>
      <c r="BF334" s="144">
        <f t="shared" si="35"/>
        <v>0</v>
      </c>
      <c r="BG334" s="144">
        <f t="shared" si="36"/>
        <v>0</v>
      </c>
      <c r="BH334" s="144">
        <f t="shared" si="37"/>
        <v>0</v>
      </c>
      <c r="BI334" s="144">
        <f t="shared" si="38"/>
        <v>0</v>
      </c>
      <c r="BJ334" s="6" t="s">
        <v>96</v>
      </c>
      <c r="BK334" s="144">
        <f t="shared" si="39"/>
        <v>0</v>
      </c>
      <c r="BL334" s="6" t="s">
        <v>81</v>
      </c>
      <c r="BM334" s="143" t="s">
        <v>1561</v>
      </c>
    </row>
    <row r="335" spans="2:65" s="16" customFormat="1" ht="33" customHeight="1">
      <c r="B335" s="131"/>
      <c r="C335" s="132" t="s">
        <v>538</v>
      </c>
      <c r="D335" s="132" t="s">
        <v>130</v>
      </c>
      <c r="E335" s="133" t="s">
        <v>1562</v>
      </c>
      <c r="F335" s="134" t="s">
        <v>1563</v>
      </c>
      <c r="G335" s="135" t="s">
        <v>153</v>
      </c>
      <c r="H335" s="136">
        <v>288</v>
      </c>
      <c r="I335" s="137"/>
      <c r="J335" s="137">
        <f t="shared" si="30"/>
        <v>0</v>
      </c>
      <c r="K335" s="138"/>
      <c r="L335" s="17"/>
      <c r="M335" s="139"/>
      <c r="N335" s="140" t="s">
        <v>34</v>
      </c>
      <c r="O335" s="141">
        <v>0</v>
      </c>
      <c r="P335" s="141">
        <f t="shared" si="31"/>
        <v>0</v>
      </c>
      <c r="Q335" s="141">
        <v>0</v>
      </c>
      <c r="R335" s="141">
        <f t="shared" si="32"/>
        <v>0</v>
      </c>
      <c r="S335" s="141">
        <v>0</v>
      </c>
      <c r="T335" s="142">
        <f t="shared" si="33"/>
        <v>0</v>
      </c>
      <c r="AR335" s="143" t="s">
        <v>81</v>
      </c>
      <c r="AT335" s="143" t="s">
        <v>130</v>
      </c>
      <c r="AU335" s="143" t="s">
        <v>96</v>
      </c>
      <c r="AY335" s="6" t="s">
        <v>128</v>
      </c>
      <c r="BE335" s="144">
        <f t="shared" si="34"/>
        <v>0</v>
      </c>
      <c r="BF335" s="144">
        <f t="shared" si="35"/>
        <v>0</v>
      </c>
      <c r="BG335" s="144">
        <f t="shared" si="36"/>
        <v>0</v>
      </c>
      <c r="BH335" s="144">
        <f t="shared" si="37"/>
        <v>0</v>
      </c>
      <c r="BI335" s="144">
        <f t="shared" si="38"/>
        <v>0</v>
      </c>
      <c r="BJ335" s="6" t="s">
        <v>96</v>
      </c>
      <c r="BK335" s="144">
        <f t="shared" si="39"/>
        <v>0</v>
      </c>
      <c r="BL335" s="6" t="s">
        <v>81</v>
      </c>
      <c r="BM335" s="143" t="s">
        <v>1564</v>
      </c>
    </row>
    <row r="336" spans="2:65" s="16" customFormat="1" ht="24.15" customHeight="1">
      <c r="B336" s="131"/>
      <c r="C336" s="149" t="s">
        <v>1565</v>
      </c>
      <c r="D336" s="149" t="s">
        <v>257</v>
      </c>
      <c r="E336" s="150" t="s">
        <v>1566</v>
      </c>
      <c r="F336" s="151" t="s">
        <v>1567</v>
      </c>
      <c r="G336" s="152" t="s">
        <v>153</v>
      </c>
      <c r="H336" s="153">
        <v>288</v>
      </c>
      <c r="I336" s="154"/>
      <c r="J336" s="154">
        <f t="shared" si="30"/>
        <v>0</v>
      </c>
      <c r="K336" s="155"/>
      <c r="L336" s="156"/>
      <c r="M336" s="157"/>
      <c r="N336" s="158" t="s">
        <v>34</v>
      </c>
      <c r="O336" s="141">
        <v>0</v>
      </c>
      <c r="P336" s="141">
        <f t="shared" si="31"/>
        <v>0</v>
      </c>
      <c r="Q336" s="141">
        <v>0</v>
      </c>
      <c r="R336" s="141">
        <f t="shared" si="32"/>
        <v>0</v>
      </c>
      <c r="S336" s="141">
        <v>0</v>
      </c>
      <c r="T336" s="142">
        <f t="shared" si="33"/>
        <v>0</v>
      </c>
      <c r="AR336" s="143" t="s">
        <v>141</v>
      </c>
      <c r="AT336" s="143" t="s">
        <v>257</v>
      </c>
      <c r="AU336" s="143" t="s">
        <v>96</v>
      </c>
      <c r="AY336" s="6" t="s">
        <v>128</v>
      </c>
      <c r="BE336" s="144">
        <f t="shared" si="34"/>
        <v>0</v>
      </c>
      <c r="BF336" s="144">
        <f t="shared" si="35"/>
        <v>0</v>
      </c>
      <c r="BG336" s="144">
        <f t="shared" si="36"/>
        <v>0</v>
      </c>
      <c r="BH336" s="144">
        <f t="shared" si="37"/>
        <v>0</v>
      </c>
      <c r="BI336" s="144">
        <f t="shared" si="38"/>
        <v>0</v>
      </c>
      <c r="BJ336" s="6" t="s">
        <v>96</v>
      </c>
      <c r="BK336" s="144">
        <f t="shared" si="39"/>
        <v>0</v>
      </c>
      <c r="BL336" s="6" t="s">
        <v>81</v>
      </c>
      <c r="BM336" s="143" t="s">
        <v>1568</v>
      </c>
    </row>
    <row r="337" spans="2:65" s="16" customFormat="1" ht="33" customHeight="1">
      <c r="B337" s="131"/>
      <c r="C337" s="132" t="s">
        <v>541</v>
      </c>
      <c r="D337" s="132" t="s">
        <v>130</v>
      </c>
      <c r="E337" s="133" t="s">
        <v>1569</v>
      </c>
      <c r="F337" s="134" t="s">
        <v>1570</v>
      </c>
      <c r="G337" s="135" t="s">
        <v>153</v>
      </c>
      <c r="H337" s="136">
        <v>28</v>
      </c>
      <c r="I337" s="137"/>
      <c r="J337" s="137">
        <f t="shared" si="30"/>
        <v>0</v>
      </c>
      <c r="K337" s="138"/>
      <c r="L337" s="17"/>
      <c r="M337" s="139"/>
      <c r="N337" s="140" t="s">
        <v>34</v>
      </c>
      <c r="O337" s="141">
        <v>0</v>
      </c>
      <c r="P337" s="141">
        <f t="shared" si="31"/>
        <v>0</v>
      </c>
      <c r="Q337" s="141">
        <v>0</v>
      </c>
      <c r="R337" s="141">
        <f t="shared" si="32"/>
        <v>0</v>
      </c>
      <c r="S337" s="141">
        <v>0</v>
      </c>
      <c r="T337" s="142">
        <f t="shared" si="33"/>
        <v>0</v>
      </c>
      <c r="AR337" s="143" t="s">
        <v>81</v>
      </c>
      <c r="AT337" s="143" t="s">
        <v>130</v>
      </c>
      <c r="AU337" s="143" t="s">
        <v>96</v>
      </c>
      <c r="AY337" s="6" t="s">
        <v>128</v>
      </c>
      <c r="BE337" s="144">
        <f t="shared" si="34"/>
        <v>0</v>
      </c>
      <c r="BF337" s="144">
        <f t="shared" si="35"/>
        <v>0</v>
      </c>
      <c r="BG337" s="144">
        <f t="shared" si="36"/>
        <v>0</v>
      </c>
      <c r="BH337" s="144">
        <f t="shared" si="37"/>
        <v>0</v>
      </c>
      <c r="BI337" s="144">
        <f t="shared" si="38"/>
        <v>0</v>
      </c>
      <c r="BJ337" s="6" t="s">
        <v>96</v>
      </c>
      <c r="BK337" s="144">
        <f t="shared" si="39"/>
        <v>0</v>
      </c>
      <c r="BL337" s="6" t="s">
        <v>81</v>
      </c>
      <c r="BM337" s="143" t="s">
        <v>1571</v>
      </c>
    </row>
    <row r="338" spans="2:65" s="16" customFormat="1" ht="24.15" customHeight="1">
      <c r="B338" s="131"/>
      <c r="C338" s="149" t="s">
        <v>1572</v>
      </c>
      <c r="D338" s="149" t="s">
        <v>257</v>
      </c>
      <c r="E338" s="150" t="s">
        <v>1573</v>
      </c>
      <c r="F338" s="151" t="s">
        <v>1574</v>
      </c>
      <c r="G338" s="152" t="s">
        <v>153</v>
      </c>
      <c r="H338" s="153">
        <v>28</v>
      </c>
      <c r="I338" s="154"/>
      <c r="J338" s="154">
        <f t="shared" si="30"/>
        <v>0</v>
      </c>
      <c r="K338" s="155"/>
      <c r="L338" s="156"/>
      <c r="M338" s="157"/>
      <c r="N338" s="158" t="s">
        <v>34</v>
      </c>
      <c r="O338" s="141">
        <v>0</v>
      </c>
      <c r="P338" s="141">
        <f t="shared" si="31"/>
        <v>0</v>
      </c>
      <c r="Q338" s="141">
        <v>0</v>
      </c>
      <c r="R338" s="141">
        <f t="shared" si="32"/>
        <v>0</v>
      </c>
      <c r="S338" s="141">
        <v>0</v>
      </c>
      <c r="T338" s="142">
        <f t="shared" si="33"/>
        <v>0</v>
      </c>
      <c r="AR338" s="143" t="s">
        <v>141</v>
      </c>
      <c r="AT338" s="143" t="s">
        <v>257</v>
      </c>
      <c r="AU338" s="143" t="s">
        <v>96</v>
      </c>
      <c r="AY338" s="6" t="s">
        <v>128</v>
      </c>
      <c r="BE338" s="144">
        <f t="shared" si="34"/>
        <v>0</v>
      </c>
      <c r="BF338" s="144">
        <f t="shared" si="35"/>
        <v>0</v>
      </c>
      <c r="BG338" s="144">
        <f t="shared" si="36"/>
        <v>0</v>
      </c>
      <c r="BH338" s="144">
        <f t="shared" si="37"/>
        <v>0</v>
      </c>
      <c r="BI338" s="144">
        <f t="shared" si="38"/>
        <v>0</v>
      </c>
      <c r="BJ338" s="6" t="s">
        <v>96</v>
      </c>
      <c r="BK338" s="144">
        <f t="shared" si="39"/>
        <v>0</v>
      </c>
      <c r="BL338" s="6" t="s">
        <v>81</v>
      </c>
      <c r="BM338" s="143" t="s">
        <v>1575</v>
      </c>
    </row>
    <row r="339" spans="2:65" s="16" customFormat="1" ht="24.15" customHeight="1">
      <c r="B339" s="131"/>
      <c r="C339" s="149" t="s">
        <v>544</v>
      </c>
      <c r="D339" s="149" t="s">
        <v>257</v>
      </c>
      <c r="E339" s="150" t="s">
        <v>1576</v>
      </c>
      <c r="F339" s="151" t="s">
        <v>1577</v>
      </c>
      <c r="G339" s="152" t="s">
        <v>153</v>
      </c>
      <c r="H339" s="153">
        <v>23</v>
      </c>
      <c r="I339" s="154"/>
      <c r="J339" s="154">
        <f t="shared" si="30"/>
        <v>0</v>
      </c>
      <c r="K339" s="155"/>
      <c r="L339" s="156"/>
      <c r="M339" s="157"/>
      <c r="N339" s="158" t="s">
        <v>34</v>
      </c>
      <c r="O339" s="141">
        <v>0</v>
      </c>
      <c r="P339" s="141">
        <f t="shared" si="31"/>
        <v>0</v>
      </c>
      <c r="Q339" s="141">
        <v>0</v>
      </c>
      <c r="R339" s="141">
        <f t="shared" si="32"/>
        <v>0</v>
      </c>
      <c r="S339" s="141">
        <v>0</v>
      </c>
      <c r="T339" s="142">
        <f t="shared" si="33"/>
        <v>0</v>
      </c>
      <c r="AR339" s="143" t="s">
        <v>141</v>
      </c>
      <c r="AT339" s="143" t="s">
        <v>257</v>
      </c>
      <c r="AU339" s="143" t="s">
        <v>96</v>
      </c>
      <c r="AY339" s="6" t="s">
        <v>128</v>
      </c>
      <c r="BE339" s="144">
        <f t="shared" si="34"/>
        <v>0</v>
      </c>
      <c r="BF339" s="144">
        <f t="shared" si="35"/>
        <v>0</v>
      </c>
      <c r="BG339" s="144">
        <f t="shared" si="36"/>
        <v>0</v>
      </c>
      <c r="BH339" s="144">
        <f t="shared" si="37"/>
        <v>0</v>
      </c>
      <c r="BI339" s="144">
        <f t="shared" si="38"/>
        <v>0</v>
      </c>
      <c r="BJ339" s="6" t="s">
        <v>96</v>
      </c>
      <c r="BK339" s="144">
        <f t="shared" si="39"/>
        <v>0</v>
      </c>
      <c r="BL339" s="6" t="s">
        <v>81</v>
      </c>
      <c r="BM339" s="143" t="s">
        <v>1578</v>
      </c>
    </row>
    <row r="340" spans="2:65" s="16" customFormat="1" ht="33" customHeight="1">
      <c r="B340" s="131"/>
      <c r="C340" s="132" t="s">
        <v>1579</v>
      </c>
      <c r="D340" s="132" t="s">
        <v>130</v>
      </c>
      <c r="E340" s="133" t="s">
        <v>1580</v>
      </c>
      <c r="F340" s="134" t="s">
        <v>1581</v>
      </c>
      <c r="G340" s="135" t="s">
        <v>153</v>
      </c>
      <c r="H340" s="136">
        <v>23</v>
      </c>
      <c r="I340" s="137"/>
      <c r="J340" s="137">
        <f t="shared" si="30"/>
        <v>0</v>
      </c>
      <c r="K340" s="138"/>
      <c r="L340" s="17"/>
      <c r="M340" s="139"/>
      <c r="N340" s="140" t="s">
        <v>34</v>
      </c>
      <c r="O340" s="141">
        <v>0</v>
      </c>
      <c r="P340" s="141">
        <f t="shared" si="31"/>
        <v>0</v>
      </c>
      <c r="Q340" s="141">
        <v>0</v>
      </c>
      <c r="R340" s="141">
        <f t="shared" si="32"/>
        <v>0</v>
      </c>
      <c r="S340" s="141">
        <v>0</v>
      </c>
      <c r="T340" s="142">
        <f t="shared" si="33"/>
        <v>0</v>
      </c>
      <c r="AR340" s="143" t="s">
        <v>81</v>
      </c>
      <c r="AT340" s="143" t="s">
        <v>130</v>
      </c>
      <c r="AU340" s="143" t="s">
        <v>96</v>
      </c>
      <c r="AY340" s="6" t="s">
        <v>128</v>
      </c>
      <c r="BE340" s="144">
        <f t="shared" si="34"/>
        <v>0</v>
      </c>
      <c r="BF340" s="144">
        <f t="shared" si="35"/>
        <v>0</v>
      </c>
      <c r="BG340" s="144">
        <f t="shared" si="36"/>
        <v>0</v>
      </c>
      <c r="BH340" s="144">
        <f t="shared" si="37"/>
        <v>0</v>
      </c>
      <c r="BI340" s="144">
        <f t="shared" si="38"/>
        <v>0</v>
      </c>
      <c r="BJ340" s="6" t="s">
        <v>96</v>
      </c>
      <c r="BK340" s="144">
        <f t="shared" si="39"/>
        <v>0</v>
      </c>
      <c r="BL340" s="6" t="s">
        <v>81</v>
      </c>
      <c r="BM340" s="143" t="s">
        <v>1582</v>
      </c>
    </row>
    <row r="341" spans="2:65" s="16" customFormat="1" ht="24.15" customHeight="1">
      <c r="B341" s="131"/>
      <c r="C341" s="132" t="s">
        <v>547</v>
      </c>
      <c r="D341" s="132" t="s">
        <v>130</v>
      </c>
      <c r="E341" s="133" t="s">
        <v>1538</v>
      </c>
      <c r="F341" s="134" t="s">
        <v>1539</v>
      </c>
      <c r="G341" s="135" t="s">
        <v>153</v>
      </c>
      <c r="H341" s="136">
        <v>58</v>
      </c>
      <c r="I341" s="137"/>
      <c r="J341" s="137">
        <f t="shared" si="30"/>
        <v>0</v>
      </c>
      <c r="K341" s="138"/>
      <c r="L341" s="17"/>
      <c r="M341" s="139"/>
      <c r="N341" s="140" t="s">
        <v>34</v>
      </c>
      <c r="O341" s="141">
        <v>0</v>
      </c>
      <c r="P341" s="141">
        <f t="shared" si="31"/>
        <v>0</v>
      </c>
      <c r="Q341" s="141">
        <v>0</v>
      </c>
      <c r="R341" s="141">
        <f t="shared" si="32"/>
        <v>0</v>
      </c>
      <c r="S341" s="141">
        <v>0</v>
      </c>
      <c r="T341" s="142">
        <f t="shared" si="33"/>
        <v>0</v>
      </c>
      <c r="AR341" s="143" t="s">
        <v>81</v>
      </c>
      <c r="AT341" s="143" t="s">
        <v>130</v>
      </c>
      <c r="AU341" s="143" t="s">
        <v>96</v>
      </c>
      <c r="AY341" s="6" t="s">
        <v>128</v>
      </c>
      <c r="BE341" s="144">
        <f t="shared" si="34"/>
        <v>0</v>
      </c>
      <c r="BF341" s="144">
        <f t="shared" si="35"/>
        <v>0</v>
      </c>
      <c r="BG341" s="144">
        <f t="shared" si="36"/>
        <v>0</v>
      </c>
      <c r="BH341" s="144">
        <f t="shared" si="37"/>
        <v>0</v>
      </c>
      <c r="BI341" s="144">
        <f t="shared" si="38"/>
        <v>0</v>
      </c>
      <c r="BJ341" s="6" t="s">
        <v>96</v>
      </c>
      <c r="BK341" s="144">
        <f t="shared" si="39"/>
        <v>0</v>
      </c>
      <c r="BL341" s="6" t="s">
        <v>81</v>
      </c>
      <c r="BM341" s="143" t="s">
        <v>1583</v>
      </c>
    </row>
    <row r="342" spans="2:65" s="16" customFormat="1" ht="24.15" customHeight="1">
      <c r="B342" s="131"/>
      <c r="C342" s="149" t="s">
        <v>1584</v>
      </c>
      <c r="D342" s="149" t="s">
        <v>257</v>
      </c>
      <c r="E342" s="150" t="s">
        <v>1585</v>
      </c>
      <c r="F342" s="151" t="s">
        <v>1586</v>
      </c>
      <c r="G342" s="152" t="s">
        <v>153</v>
      </c>
      <c r="H342" s="153">
        <v>58</v>
      </c>
      <c r="I342" s="154"/>
      <c r="J342" s="154">
        <f t="shared" si="30"/>
        <v>0</v>
      </c>
      <c r="K342" s="155"/>
      <c r="L342" s="156"/>
      <c r="M342" s="157"/>
      <c r="N342" s="158" t="s">
        <v>34</v>
      </c>
      <c r="O342" s="141">
        <v>0</v>
      </c>
      <c r="P342" s="141">
        <f t="shared" si="31"/>
        <v>0</v>
      </c>
      <c r="Q342" s="141">
        <v>0</v>
      </c>
      <c r="R342" s="141">
        <f t="shared" si="32"/>
        <v>0</v>
      </c>
      <c r="S342" s="141">
        <v>0</v>
      </c>
      <c r="T342" s="142">
        <f t="shared" si="33"/>
        <v>0</v>
      </c>
      <c r="AR342" s="143" t="s">
        <v>141</v>
      </c>
      <c r="AT342" s="143" t="s">
        <v>257</v>
      </c>
      <c r="AU342" s="143" t="s">
        <v>96</v>
      </c>
      <c r="AY342" s="6" t="s">
        <v>128</v>
      </c>
      <c r="BE342" s="144">
        <f t="shared" si="34"/>
        <v>0</v>
      </c>
      <c r="BF342" s="144">
        <f t="shared" si="35"/>
        <v>0</v>
      </c>
      <c r="BG342" s="144">
        <f t="shared" si="36"/>
        <v>0</v>
      </c>
      <c r="BH342" s="144">
        <f t="shared" si="37"/>
        <v>0</v>
      </c>
      <c r="BI342" s="144">
        <f t="shared" si="38"/>
        <v>0</v>
      </c>
      <c r="BJ342" s="6" t="s">
        <v>96</v>
      </c>
      <c r="BK342" s="144">
        <f t="shared" si="39"/>
        <v>0</v>
      </c>
      <c r="BL342" s="6" t="s">
        <v>81</v>
      </c>
      <c r="BM342" s="143" t="s">
        <v>1587</v>
      </c>
    </row>
    <row r="343" spans="2:65" s="16" customFormat="1" ht="24.15" customHeight="1">
      <c r="B343" s="131"/>
      <c r="C343" s="132" t="s">
        <v>550</v>
      </c>
      <c r="D343" s="132" t="s">
        <v>130</v>
      </c>
      <c r="E343" s="133" t="s">
        <v>1588</v>
      </c>
      <c r="F343" s="134" t="s">
        <v>1589</v>
      </c>
      <c r="G343" s="135" t="s">
        <v>153</v>
      </c>
      <c r="H343" s="136">
        <v>725</v>
      </c>
      <c r="I343" s="137"/>
      <c r="J343" s="137">
        <f t="shared" si="30"/>
        <v>0</v>
      </c>
      <c r="K343" s="138"/>
      <c r="L343" s="17"/>
      <c r="M343" s="139"/>
      <c r="N343" s="140" t="s">
        <v>34</v>
      </c>
      <c r="O343" s="141">
        <v>0</v>
      </c>
      <c r="P343" s="141">
        <f t="shared" si="31"/>
        <v>0</v>
      </c>
      <c r="Q343" s="141">
        <v>0</v>
      </c>
      <c r="R343" s="141">
        <f t="shared" si="32"/>
        <v>0</v>
      </c>
      <c r="S343" s="141">
        <v>0</v>
      </c>
      <c r="T343" s="142">
        <f t="shared" si="33"/>
        <v>0</v>
      </c>
      <c r="AR343" s="143" t="s">
        <v>81</v>
      </c>
      <c r="AT343" s="143" t="s">
        <v>130</v>
      </c>
      <c r="AU343" s="143" t="s">
        <v>96</v>
      </c>
      <c r="AY343" s="6" t="s">
        <v>128</v>
      </c>
      <c r="BE343" s="144">
        <f t="shared" si="34"/>
        <v>0</v>
      </c>
      <c r="BF343" s="144">
        <f t="shared" si="35"/>
        <v>0</v>
      </c>
      <c r="BG343" s="144">
        <f t="shared" si="36"/>
        <v>0</v>
      </c>
      <c r="BH343" s="144">
        <f t="shared" si="37"/>
        <v>0</v>
      </c>
      <c r="BI343" s="144">
        <f t="shared" si="38"/>
        <v>0</v>
      </c>
      <c r="BJ343" s="6" t="s">
        <v>96</v>
      </c>
      <c r="BK343" s="144">
        <f t="shared" si="39"/>
        <v>0</v>
      </c>
      <c r="BL343" s="6" t="s">
        <v>81</v>
      </c>
      <c r="BM343" s="143" t="s">
        <v>1590</v>
      </c>
    </row>
    <row r="344" spans="2:65" s="16" customFormat="1" ht="24.15" customHeight="1">
      <c r="B344" s="131"/>
      <c r="C344" s="132" t="s">
        <v>1591</v>
      </c>
      <c r="D344" s="132" t="s">
        <v>130</v>
      </c>
      <c r="E344" s="133" t="s">
        <v>1588</v>
      </c>
      <c r="F344" s="134" t="s">
        <v>1589</v>
      </c>
      <c r="G344" s="135" t="s">
        <v>153</v>
      </c>
      <c r="H344" s="136">
        <v>255</v>
      </c>
      <c r="I344" s="137"/>
      <c r="J344" s="137">
        <f t="shared" si="30"/>
        <v>0</v>
      </c>
      <c r="K344" s="138"/>
      <c r="L344" s="17"/>
      <c r="M344" s="139"/>
      <c r="N344" s="140" t="s">
        <v>34</v>
      </c>
      <c r="O344" s="141">
        <v>0</v>
      </c>
      <c r="P344" s="141">
        <f t="shared" si="31"/>
        <v>0</v>
      </c>
      <c r="Q344" s="141">
        <v>0</v>
      </c>
      <c r="R344" s="141">
        <f t="shared" si="32"/>
        <v>0</v>
      </c>
      <c r="S344" s="141">
        <v>0</v>
      </c>
      <c r="T344" s="142">
        <f t="shared" si="33"/>
        <v>0</v>
      </c>
      <c r="AR344" s="143" t="s">
        <v>81</v>
      </c>
      <c r="AT344" s="143" t="s">
        <v>130</v>
      </c>
      <c r="AU344" s="143" t="s">
        <v>96</v>
      </c>
      <c r="AY344" s="6" t="s">
        <v>128</v>
      </c>
      <c r="BE344" s="144">
        <f t="shared" si="34"/>
        <v>0</v>
      </c>
      <c r="BF344" s="144">
        <f t="shared" si="35"/>
        <v>0</v>
      </c>
      <c r="BG344" s="144">
        <f t="shared" si="36"/>
        <v>0</v>
      </c>
      <c r="BH344" s="144">
        <f t="shared" si="37"/>
        <v>0</v>
      </c>
      <c r="BI344" s="144">
        <f t="shared" si="38"/>
        <v>0</v>
      </c>
      <c r="BJ344" s="6" t="s">
        <v>96</v>
      </c>
      <c r="BK344" s="144">
        <f t="shared" si="39"/>
        <v>0</v>
      </c>
      <c r="BL344" s="6" t="s">
        <v>81</v>
      </c>
      <c r="BM344" s="143" t="s">
        <v>1592</v>
      </c>
    </row>
    <row r="345" spans="2:65" s="16" customFormat="1" ht="24.15" customHeight="1">
      <c r="B345" s="131"/>
      <c r="C345" s="149" t="s">
        <v>553</v>
      </c>
      <c r="D345" s="149" t="s">
        <v>257</v>
      </c>
      <c r="E345" s="150" t="s">
        <v>1593</v>
      </c>
      <c r="F345" s="151" t="s">
        <v>1594</v>
      </c>
      <c r="G345" s="152" t="s">
        <v>153</v>
      </c>
      <c r="H345" s="153">
        <v>725</v>
      </c>
      <c r="I345" s="154"/>
      <c r="J345" s="154">
        <f t="shared" si="30"/>
        <v>0</v>
      </c>
      <c r="K345" s="155"/>
      <c r="L345" s="156"/>
      <c r="M345" s="157"/>
      <c r="N345" s="158" t="s">
        <v>34</v>
      </c>
      <c r="O345" s="141">
        <v>0</v>
      </c>
      <c r="P345" s="141">
        <f t="shared" si="31"/>
        <v>0</v>
      </c>
      <c r="Q345" s="141">
        <v>0</v>
      </c>
      <c r="R345" s="141">
        <f t="shared" si="32"/>
        <v>0</v>
      </c>
      <c r="S345" s="141">
        <v>0</v>
      </c>
      <c r="T345" s="142">
        <f t="shared" si="33"/>
        <v>0</v>
      </c>
      <c r="AR345" s="143" t="s">
        <v>141</v>
      </c>
      <c r="AT345" s="143" t="s">
        <v>257</v>
      </c>
      <c r="AU345" s="143" t="s">
        <v>96</v>
      </c>
      <c r="AY345" s="6" t="s">
        <v>128</v>
      </c>
      <c r="BE345" s="144">
        <f t="shared" si="34"/>
        <v>0</v>
      </c>
      <c r="BF345" s="144">
        <f t="shared" si="35"/>
        <v>0</v>
      </c>
      <c r="BG345" s="144">
        <f t="shared" si="36"/>
        <v>0</v>
      </c>
      <c r="BH345" s="144">
        <f t="shared" si="37"/>
        <v>0</v>
      </c>
      <c r="BI345" s="144">
        <f t="shared" si="38"/>
        <v>0</v>
      </c>
      <c r="BJ345" s="6" t="s">
        <v>96</v>
      </c>
      <c r="BK345" s="144">
        <f t="shared" si="39"/>
        <v>0</v>
      </c>
      <c r="BL345" s="6" t="s">
        <v>81</v>
      </c>
      <c r="BM345" s="143" t="s">
        <v>1595</v>
      </c>
    </row>
    <row r="346" spans="2:65" s="16" customFormat="1" ht="24.15" customHeight="1">
      <c r="B346" s="131"/>
      <c r="C346" s="149" t="s">
        <v>1596</v>
      </c>
      <c r="D346" s="149" t="s">
        <v>257</v>
      </c>
      <c r="E346" s="150" t="s">
        <v>1597</v>
      </c>
      <c r="F346" s="151" t="s">
        <v>1598</v>
      </c>
      <c r="G346" s="152" t="s">
        <v>153</v>
      </c>
      <c r="H346" s="153">
        <v>255</v>
      </c>
      <c r="I346" s="154"/>
      <c r="J346" s="154">
        <f t="shared" si="30"/>
        <v>0</v>
      </c>
      <c r="K346" s="155"/>
      <c r="L346" s="156"/>
      <c r="M346" s="157"/>
      <c r="N346" s="158" t="s">
        <v>34</v>
      </c>
      <c r="O346" s="141">
        <v>0</v>
      </c>
      <c r="P346" s="141">
        <f t="shared" si="31"/>
        <v>0</v>
      </c>
      <c r="Q346" s="141">
        <v>0</v>
      </c>
      <c r="R346" s="141">
        <f t="shared" si="32"/>
        <v>0</v>
      </c>
      <c r="S346" s="141">
        <v>0</v>
      </c>
      <c r="T346" s="142">
        <f t="shared" si="33"/>
        <v>0</v>
      </c>
      <c r="AR346" s="143" t="s">
        <v>141</v>
      </c>
      <c r="AT346" s="143" t="s">
        <v>257</v>
      </c>
      <c r="AU346" s="143" t="s">
        <v>96</v>
      </c>
      <c r="AY346" s="6" t="s">
        <v>128</v>
      </c>
      <c r="BE346" s="144">
        <f t="shared" si="34"/>
        <v>0</v>
      </c>
      <c r="BF346" s="144">
        <f t="shared" si="35"/>
        <v>0</v>
      </c>
      <c r="BG346" s="144">
        <f t="shared" si="36"/>
        <v>0</v>
      </c>
      <c r="BH346" s="144">
        <f t="shared" si="37"/>
        <v>0</v>
      </c>
      <c r="BI346" s="144">
        <f t="shared" si="38"/>
        <v>0</v>
      </c>
      <c r="BJ346" s="6" t="s">
        <v>96</v>
      </c>
      <c r="BK346" s="144">
        <f t="shared" si="39"/>
        <v>0</v>
      </c>
      <c r="BL346" s="6" t="s">
        <v>81</v>
      </c>
      <c r="BM346" s="143" t="s">
        <v>1599</v>
      </c>
    </row>
    <row r="347" spans="2:65" s="16" customFormat="1" ht="24.15" customHeight="1">
      <c r="B347" s="131"/>
      <c r="C347" s="132" t="s">
        <v>556</v>
      </c>
      <c r="D347" s="132" t="s">
        <v>130</v>
      </c>
      <c r="E347" s="133" t="s">
        <v>1600</v>
      </c>
      <c r="F347" s="134" t="s">
        <v>1601</v>
      </c>
      <c r="G347" s="135" t="s">
        <v>153</v>
      </c>
      <c r="H347" s="136">
        <v>1534</v>
      </c>
      <c r="I347" s="137"/>
      <c r="J347" s="137">
        <f t="shared" si="30"/>
        <v>0</v>
      </c>
      <c r="K347" s="138"/>
      <c r="L347" s="17"/>
      <c r="M347" s="139"/>
      <c r="N347" s="140" t="s">
        <v>34</v>
      </c>
      <c r="O347" s="141">
        <v>0</v>
      </c>
      <c r="P347" s="141">
        <f t="shared" si="31"/>
        <v>0</v>
      </c>
      <c r="Q347" s="141">
        <v>0</v>
      </c>
      <c r="R347" s="141">
        <f t="shared" si="32"/>
        <v>0</v>
      </c>
      <c r="S347" s="141">
        <v>0</v>
      </c>
      <c r="T347" s="142">
        <f t="shared" si="33"/>
        <v>0</v>
      </c>
      <c r="AR347" s="143" t="s">
        <v>81</v>
      </c>
      <c r="AT347" s="143" t="s">
        <v>130</v>
      </c>
      <c r="AU347" s="143" t="s">
        <v>96</v>
      </c>
      <c r="AY347" s="6" t="s">
        <v>128</v>
      </c>
      <c r="BE347" s="144">
        <f t="shared" si="34"/>
        <v>0</v>
      </c>
      <c r="BF347" s="144">
        <f t="shared" si="35"/>
        <v>0</v>
      </c>
      <c r="BG347" s="144">
        <f t="shared" si="36"/>
        <v>0</v>
      </c>
      <c r="BH347" s="144">
        <f t="shared" si="37"/>
        <v>0</v>
      </c>
      <c r="BI347" s="144">
        <f t="shared" si="38"/>
        <v>0</v>
      </c>
      <c r="BJ347" s="6" t="s">
        <v>96</v>
      </c>
      <c r="BK347" s="144">
        <f t="shared" si="39"/>
        <v>0</v>
      </c>
      <c r="BL347" s="6" t="s">
        <v>81</v>
      </c>
      <c r="BM347" s="143" t="s">
        <v>1602</v>
      </c>
    </row>
    <row r="348" spans="2:65" s="16" customFormat="1" ht="24.15" customHeight="1">
      <c r="B348" s="131"/>
      <c r="C348" s="149" t="s">
        <v>1603</v>
      </c>
      <c r="D348" s="149" t="s">
        <v>257</v>
      </c>
      <c r="E348" s="150" t="s">
        <v>1604</v>
      </c>
      <c r="F348" s="151" t="s">
        <v>1605</v>
      </c>
      <c r="G348" s="152" t="s">
        <v>153</v>
      </c>
      <c r="H348" s="153">
        <v>1534</v>
      </c>
      <c r="I348" s="154"/>
      <c r="J348" s="154">
        <f t="shared" si="30"/>
        <v>0</v>
      </c>
      <c r="K348" s="155"/>
      <c r="L348" s="156"/>
      <c r="M348" s="157"/>
      <c r="N348" s="158" t="s">
        <v>34</v>
      </c>
      <c r="O348" s="141">
        <v>0</v>
      </c>
      <c r="P348" s="141">
        <f t="shared" si="31"/>
        <v>0</v>
      </c>
      <c r="Q348" s="141">
        <v>0</v>
      </c>
      <c r="R348" s="141">
        <f t="shared" si="32"/>
        <v>0</v>
      </c>
      <c r="S348" s="141">
        <v>0</v>
      </c>
      <c r="T348" s="142">
        <f t="shared" si="33"/>
        <v>0</v>
      </c>
      <c r="AR348" s="143" t="s">
        <v>141</v>
      </c>
      <c r="AT348" s="143" t="s">
        <v>257</v>
      </c>
      <c r="AU348" s="143" t="s">
        <v>96</v>
      </c>
      <c r="AY348" s="6" t="s">
        <v>128</v>
      </c>
      <c r="BE348" s="144">
        <f t="shared" si="34"/>
        <v>0</v>
      </c>
      <c r="BF348" s="144">
        <f t="shared" si="35"/>
        <v>0</v>
      </c>
      <c r="BG348" s="144">
        <f t="shared" si="36"/>
        <v>0</v>
      </c>
      <c r="BH348" s="144">
        <f t="shared" si="37"/>
        <v>0</v>
      </c>
      <c r="BI348" s="144">
        <f t="shared" si="38"/>
        <v>0</v>
      </c>
      <c r="BJ348" s="6" t="s">
        <v>96</v>
      </c>
      <c r="BK348" s="144">
        <f t="shared" si="39"/>
        <v>0</v>
      </c>
      <c r="BL348" s="6" t="s">
        <v>81</v>
      </c>
      <c r="BM348" s="143" t="s">
        <v>1606</v>
      </c>
    </row>
    <row r="349" spans="2:65" s="16" customFormat="1" ht="24.15" customHeight="1">
      <c r="B349" s="131"/>
      <c r="C349" s="132" t="s">
        <v>559</v>
      </c>
      <c r="D349" s="132" t="s">
        <v>130</v>
      </c>
      <c r="E349" s="133" t="s">
        <v>1607</v>
      </c>
      <c r="F349" s="134" t="s">
        <v>1608</v>
      </c>
      <c r="G349" s="135" t="s">
        <v>153</v>
      </c>
      <c r="H349" s="136">
        <v>168</v>
      </c>
      <c r="I349" s="137"/>
      <c r="J349" s="137">
        <f t="shared" si="30"/>
        <v>0</v>
      </c>
      <c r="K349" s="138"/>
      <c r="L349" s="17"/>
      <c r="M349" s="139"/>
      <c r="N349" s="140" t="s">
        <v>34</v>
      </c>
      <c r="O349" s="141">
        <v>0</v>
      </c>
      <c r="P349" s="141">
        <f t="shared" si="31"/>
        <v>0</v>
      </c>
      <c r="Q349" s="141">
        <v>0</v>
      </c>
      <c r="R349" s="141">
        <f t="shared" si="32"/>
        <v>0</v>
      </c>
      <c r="S349" s="141">
        <v>0</v>
      </c>
      <c r="T349" s="142">
        <f t="shared" si="33"/>
        <v>0</v>
      </c>
      <c r="AR349" s="143" t="s">
        <v>81</v>
      </c>
      <c r="AT349" s="143" t="s">
        <v>130</v>
      </c>
      <c r="AU349" s="143" t="s">
        <v>96</v>
      </c>
      <c r="AY349" s="6" t="s">
        <v>128</v>
      </c>
      <c r="BE349" s="144">
        <f t="shared" si="34"/>
        <v>0</v>
      </c>
      <c r="BF349" s="144">
        <f t="shared" si="35"/>
        <v>0</v>
      </c>
      <c r="BG349" s="144">
        <f t="shared" si="36"/>
        <v>0</v>
      </c>
      <c r="BH349" s="144">
        <f t="shared" si="37"/>
        <v>0</v>
      </c>
      <c r="BI349" s="144">
        <f t="shared" si="38"/>
        <v>0</v>
      </c>
      <c r="BJ349" s="6" t="s">
        <v>96</v>
      </c>
      <c r="BK349" s="144">
        <f t="shared" si="39"/>
        <v>0</v>
      </c>
      <c r="BL349" s="6" t="s">
        <v>81</v>
      </c>
      <c r="BM349" s="143" t="s">
        <v>1609</v>
      </c>
    </row>
    <row r="350" spans="2:65" s="16" customFormat="1" ht="24.15" customHeight="1">
      <c r="B350" s="131"/>
      <c r="C350" s="149" t="s">
        <v>1610</v>
      </c>
      <c r="D350" s="149" t="s">
        <v>257</v>
      </c>
      <c r="E350" s="150" t="s">
        <v>1611</v>
      </c>
      <c r="F350" s="151" t="s">
        <v>1612</v>
      </c>
      <c r="G350" s="152" t="s">
        <v>153</v>
      </c>
      <c r="H350" s="153">
        <v>168</v>
      </c>
      <c r="I350" s="154"/>
      <c r="J350" s="154">
        <f t="shared" si="30"/>
        <v>0</v>
      </c>
      <c r="K350" s="155"/>
      <c r="L350" s="156"/>
      <c r="M350" s="157"/>
      <c r="N350" s="158" t="s">
        <v>34</v>
      </c>
      <c r="O350" s="141">
        <v>0</v>
      </c>
      <c r="P350" s="141">
        <f t="shared" si="31"/>
        <v>0</v>
      </c>
      <c r="Q350" s="141">
        <v>0</v>
      </c>
      <c r="R350" s="141">
        <f t="shared" si="32"/>
        <v>0</v>
      </c>
      <c r="S350" s="141">
        <v>0</v>
      </c>
      <c r="T350" s="142">
        <f t="shared" si="33"/>
        <v>0</v>
      </c>
      <c r="AR350" s="143" t="s">
        <v>141</v>
      </c>
      <c r="AT350" s="143" t="s">
        <v>257</v>
      </c>
      <c r="AU350" s="143" t="s">
        <v>96</v>
      </c>
      <c r="AY350" s="6" t="s">
        <v>128</v>
      </c>
      <c r="BE350" s="144">
        <f t="shared" si="34"/>
        <v>0</v>
      </c>
      <c r="BF350" s="144">
        <f t="shared" si="35"/>
        <v>0</v>
      </c>
      <c r="BG350" s="144">
        <f t="shared" si="36"/>
        <v>0</v>
      </c>
      <c r="BH350" s="144">
        <f t="shared" si="37"/>
        <v>0</v>
      </c>
      <c r="BI350" s="144">
        <f t="shared" si="38"/>
        <v>0</v>
      </c>
      <c r="BJ350" s="6" t="s">
        <v>96</v>
      </c>
      <c r="BK350" s="144">
        <f t="shared" si="39"/>
        <v>0</v>
      </c>
      <c r="BL350" s="6" t="s">
        <v>81</v>
      </c>
      <c r="BM350" s="143" t="s">
        <v>1613</v>
      </c>
    </row>
    <row r="351" spans="2:65" s="16" customFormat="1" ht="24.15" customHeight="1">
      <c r="B351" s="131"/>
      <c r="C351" s="132" t="s">
        <v>562</v>
      </c>
      <c r="D351" s="132" t="s">
        <v>130</v>
      </c>
      <c r="E351" s="133" t="s">
        <v>1614</v>
      </c>
      <c r="F351" s="134" t="s">
        <v>1615</v>
      </c>
      <c r="G351" s="135" t="s">
        <v>153</v>
      </c>
      <c r="H351" s="136">
        <v>90</v>
      </c>
      <c r="I351" s="137"/>
      <c r="J351" s="137">
        <f t="shared" si="30"/>
        <v>0</v>
      </c>
      <c r="K351" s="138"/>
      <c r="L351" s="17"/>
      <c r="M351" s="139"/>
      <c r="N351" s="140" t="s">
        <v>34</v>
      </c>
      <c r="O351" s="141">
        <v>0</v>
      </c>
      <c r="P351" s="141">
        <f t="shared" si="31"/>
        <v>0</v>
      </c>
      <c r="Q351" s="141">
        <v>0</v>
      </c>
      <c r="R351" s="141">
        <f t="shared" si="32"/>
        <v>0</v>
      </c>
      <c r="S351" s="141">
        <v>0</v>
      </c>
      <c r="T351" s="142">
        <f t="shared" si="33"/>
        <v>0</v>
      </c>
      <c r="AR351" s="143" t="s">
        <v>81</v>
      </c>
      <c r="AT351" s="143" t="s">
        <v>130</v>
      </c>
      <c r="AU351" s="143" t="s">
        <v>96</v>
      </c>
      <c r="AY351" s="6" t="s">
        <v>128</v>
      </c>
      <c r="BE351" s="144">
        <f t="shared" si="34"/>
        <v>0</v>
      </c>
      <c r="BF351" s="144">
        <f t="shared" si="35"/>
        <v>0</v>
      </c>
      <c r="BG351" s="144">
        <f t="shared" si="36"/>
        <v>0</v>
      </c>
      <c r="BH351" s="144">
        <f t="shared" si="37"/>
        <v>0</v>
      </c>
      <c r="BI351" s="144">
        <f t="shared" si="38"/>
        <v>0</v>
      </c>
      <c r="BJ351" s="6" t="s">
        <v>96</v>
      </c>
      <c r="BK351" s="144">
        <f t="shared" si="39"/>
        <v>0</v>
      </c>
      <c r="BL351" s="6" t="s">
        <v>81</v>
      </c>
      <c r="BM351" s="143" t="s">
        <v>1616</v>
      </c>
    </row>
    <row r="352" spans="2:65" s="16" customFormat="1" ht="24.15" customHeight="1">
      <c r="B352" s="131"/>
      <c r="C352" s="149" t="s">
        <v>1617</v>
      </c>
      <c r="D352" s="149" t="s">
        <v>257</v>
      </c>
      <c r="E352" s="150" t="s">
        <v>1618</v>
      </c>
      <c r="F352" s="151" t="s">
        <v>1619</v>
      </c>
      <c r="G352" s="152" t="s">
        <v>153</v>
      </c>
      <c r="H352" s="153">
        <v>90</v>
      </c>
      <c r="I352" s="154"/>
      <c r="J352" s="154">
        <f t="shared" si="30"/>
        <v>0</v>
      </c>
      <c r="K352" s="155"/>
      <c r="L352" s="156"/>
      <c r="M352" s="157"/>
      <c r="N352" s="158" t="s">
        <v>34</v>
      </c>
      <c r="O352" s="141">
        <v>0</v>
      </c>
      <c r="P352" s="141">
        <f t="shared" si="31"/>
        <v>0</v>
      </c>
      <c r="Q352" s="141">
        <v>0</v>
      </c>
      <c r="R352" s="141">
        <f t="shared" si="32"/>
        <v>0</v>
      </c>
      <c r="S352" s="141">
        <v>0</v>
      </c>
      <c r="T352" s="142">
        <f t="shared" si="33"/>
        <v>0</v>
      </c>
      <c r="AR352" s="143" t="s">
        <v>141</v>
      </c>
      <c r="AT352" s="143" t="s">
        <v>257</v>
      </c>
      <c r="AU352" s="143" t="s">
        <v>96</v>
      </c>
      <c r="AY352" s="6" t="s">
        <v>128</v>
      </c>
      <c r="BE352" s="144">
        <f t="shared" si="34"/>
        <v>0</v>
      </c>
      <c r="BF352" s="144">
        <f t="shared" si="35"/>
        <v>0</v>
      </c>
      <c r="BG352" s="144">
        <f t="shared" si="36"/>
        <v>0</v>
      </c>
      <c r="BH352" s="144">
        <f t="shared" si="37"/>
        <v>0</v>
      </c>
      <c r="BI352" s="144">
        <f t="shared" si="38"/>
        <v>0</v>
      </c>
      <c r="BJ352" s="6" t="s">
        <v>96</v>
      </c>
      <c r="BK352" s="144">
        <f t="shared" si="39"/>
        <v>0</v>
      </c>
      <c r="BL352" s="6" t="s">
        <v>81</v>
      </c>
      <c r="BM352" s="143" t="s">
        <v>1620</v>
      </c>
    </row>
    <row r="353" spans="2:65" s="16" customFormat="1" ht="24.15" customHeight="1">
      <c r="B353" s="131"/>
      <c r="C353" s="132" t="s">
        <v>565</v>
      </c>
      <c r="D353" s="132" t="s">
        <v>130</v>
      </c>
      <c r="E353" s="133" t="s">
        <v>1621</v>
      </c>
      <c r="F353" s="134" t="s">
        <v>1622</v>
      </c>
      <c r="G353" s="135" t="s">
        <v>153</v>
      </c>
      <c r="H353" s="136">
        <v>55</v>
      </c>
      <c r="I353" s="137"/>
      <c r="J353" s="137">
        <f t="shared" si="30"/>
        <v>0</v>
      </c>
      <c r="K353" s="138"/>
      <c r="L353" s="17"/>
      <c r="M353" s="139"/>
      <c r="N353" s="140" t="s">
        <v>34</v>
      </c>
      <c r="O353" s="141">
        <v>0</v>
      </c>
      <c r="P353" s="141">
        <f t="shared" si="31"/>
        <v>0</v>
      </c>
      <c r="Q353" s="141">
        <v>0</v>
      </c>
      <c r="R353" s="141">
        <f t="shared" si="32"/>
        <v>0</v>
      </c>
      <c r="S353" s="141">
        <v>0</v>
      </c>
      <c r="T353" s="142">
        <f t="shared" si="33"/>
        <v>0</v>
      </c>
      <c r="AR353" s="143" t="s">
        <v>81</v>
      </c>
      <c r="AT353" s="143" t="s">
        <v>130</v>
      </c>
      <c r="AU353" s="143" t="s">
        <v>96</v>
      </c>
      <c r="AY353" s="6" t="s">
        <v>128</v>
      </c>
      <c r="BE353" s="144">
        <f t="shared" si="34"/>
        <v>0</v>
      </c>
      <c r="BF353" s="144">
        <f t="shared" si="35"/>
        <v>0</v>
      </c>
      <c r="BG353" s="144">
        <f t="shared" si="36"/>
        <v>0</v>
      </c>
      <c r="BH353" s="144">
        <f t="shared" si="37"/>
        <v>0</v>
      </c>
      <c r="BI353" s="144">
        <f t="shared" si="38"/>
        <v>0</v>
      </c>
      <c r="BJ353" s="6" t="s">
        <v>96</v>
      </c>
      <c r="BK353" s="144">
        <f t="shared" si="39"/>
        <v>0</v>
      </c>
      <c r="BL353" s="6" t="s">
        <v>81</v>
      </c>
      <c r="BM353" s="143" t="s">
        <v>1623</v>
      </c>
    </row>
    <row r="354" spans="2:65" s="16" customFormat="1" ht="24.15" customHeight="1">
      <c r="B354" s="131"/>
      <c r="C354" s="149" t="s">
        <v>1624</v>
      </c>
      <c r="D354" s="149" t="s">
        <v>257</v>
      </c>
      <c r="E354" s="150" t="s">
        <v>1625</v>
      </c>
      <c r="F354" s="151" t="s">
        <v>1626</v>
      </c>
      <c r="G354" s="152" t="s">
        <v>153</v>
      </c>
      <c r="H354" s="153">
        <v>55</v>
      </c>
      <c r="I354" s="154"/>
      <c r="J354" s="154">
        <f t="shared" si="30"/>
        <v>0</v>
      </c>
      <c r="K354" s="155"/>
      <c r="L354" s="156"/>
      <c r="M354" s="157"/>
      <c r="N354" s="158" t="s">
        <v>34</v>
      </c>
      <c r="O354" s="141">
        <v>0</v>
      </c>
      <c r="P354" s="141">
        <f t="shared" si="31"/>
        <v>0</v>
      </c>
      <c r="Q354" s="141">
        <v>0</v>
      </c>
      <c r="R354" s="141">
        <f t="shared" si="32"/>
        <v>0</v>
      </c>
      <c r="S354" s="141">
        <v>0</v>
      </c>
      <c r="T354" s="142">
        <f t="shared" si="33"/>
        <v>0</v>
      </c>
      <c r="AR354" s="143" t="s">
        <v>141</v>
      </c>
      <c r="AT354" s="143" t="s">
        <v>257</v>
      </c>
      <c r="AU354" s="143" t="s">
        <v>96</v>
      </c>
      <c r="AY354" s="6" t="s">
        <v>128</v>
      </c>
      <c r="BE354" s="144">
        <f t="shared" si="34"/>
        <v>0</v>
      </c>
      <c r="BF354" s="144">
        <f t="shared" si="35"/>
        <v>0</v>
      </c>
      <c r="BG354" s="144">
        <f t="shared" si="36"/>
        <v>0</v>
      </c>
      <c r="BH354" s="144">
        <f t="shared" si="37"/>
        <v>0</v>
      </c>
      <c r="BI354" s="144">
        <f t="shared" si="38"/>
        <v>0</v>
      </c>
      <c r="BJ354" s="6" t="s">
        <v>96</v>
      </c>
      <c r="BK354" s="144">
        <f t="shared" si="39"/>
        <v>0</v>
      </c>
      <c r="BL354" s="6" t="s">
        <v>81</v>
      </c>
      <c r="BM354" s="143" t="s">
        <v>1627</v>
      </c>
    </row>
    <row r="355" spans="2:65" s="16" customFormat="1" ht="24.15" customHeight="1">
      <c r="B355" s="131"/>
      <c r="C355" s="132" t="s">
        <v>568</v>
      </c>
      <c r="D355" s="132" t="s">
        <v>130</v>
      </c>
      <c r="E355" s="133" t="s">
        <v>1628</v>
      </c>
      <c r="F355" s="134" t="s">
        <v>1629</v>
      </c>
      <c r="G355" s="135" t="s">
        <v>153</v>
      </c>
      <c r="H355" s="136">
        <v>33</v>
      </c>
      <c r="I355" s="137"/>
      <c r="J355" s="137">
        <f t="shared" si="30"/>
        <v>0</v>
      </c>
      <c r="K355" s="138"/>
      <c r="L355" s="17"/>
      <c r="M355" s="139"/>
      <c r="N355" s="140" t="s">
        <v>34</v>
      </c>
      <c r="O355" s="141">
        <v>0</v>
      </c>
      <c r="P355" s="141">
        <f t="shared" si="31"/>
        <v>0</v>
      </c>
      <c r="Q355" s="141">
        <v>0</v>
      </c>
      <c r="R355" s="141">
        <f t="shared" si="32"/>
        <v>0</v>
      </c>
      <c r="S355" s="141">
        <v>0</v>
      </c>
      <c r="T355" s="142">
        <f t="shared" si="33"/>
        <v>0</v>
      </c>
      <c r="AR355" s="143" t="s">
        <v>81</v>
      </c>
      <c r="AT355" s="143" t="s">
        <v>130</v>
      </c>
      <c r="AU355" s="143" t="s">
        <v>96</v>
      </c>
      <c r="AY355" s="6" t="s">
        <v>128</v>
      </c>
      <c r="BE355" s="144">
        <f t="shared" si="34"/>
        <v>0</v>
      </c>
      <c r="BF355" s="144">
        <f t="shared" si="35"/>
        <v>0</v>
      </c>
      <c r="BG355" s="144">
        <f t="shared" si="36"/>
        <v>0</v>
      </c>
      <c r="BH355" s="144">
        <f t="shared" si="37"/>
        <v>0</v>
      </c>
      <c r="BI355" s="144">
        <f t="shared" si="38"/>
        <v>0</v>
      </c>
      <c r="BJ355" s="6" t="s">
        <v>96</v>
      </c>
      <c r="BK355" s="144">
        <f t="shared" si="39"/>
        <v>0</v>
      </c>
      <c r="BL355" s="6" t="s">
        <v>81</v>
      </c>
      <c r="BM355" s="143" t="s">
        <v>1630</v>
      </c>
    </row>
    <row r="356" spans="2:65" s="16" customFormat="1" ht="24.15" customHeight="1">
      <c r="B356" s="131"/>
      <c r="C356" s="149" t="s">
        <v>1631</v>
      </c>
      <c r="D356" s="149" t="s">
        <v>257</v>
      </c>
      <c r="E356" s="150" t="s">
        <v>1632</v>
      </c>
      <c r="F356" s="151" t="s">
        <v>1633</v>
      </c>
      <c r="G356" s="152" t="s">
        <v>153</v>
      </c>
      <c r="H356" s="153">
        <v>14</v>
      </c>
      <c r="I356" s="154"/>
      <c r="J356" s="154">
        <f t="shared" si="30"/>
        <v>0</v>
      </c>
      <c r="K356" s="155"/>
      <c r="L356" s="156"/>
      <c r="M356" s="157"/>
      <c r="N356" s="158" t="s">
        <v>34</v>
      </c>
      <c r="O356" s="141">
        <v>0</v>
      </c>
      <c r="P356" s="141">
        <f t="shared" si="31"/>
        <v>0</v>
      </c>
      <c r="Q356" s="141">
        <v>0</v>
      </c>
      <c r="R356" s="141">
        <f t="shared" si="32"/>
        <v>0</v>
      </c>
      <c r="S356" s="141">
        <v>0</v>
      </c>
      <c r="T356" s="142">
        <f t="shared" si="33"/>
        <v>0</v>
      </c>
      <c r="AR356" s="143" t="s">
        <v>141</v>
      </c>
      <c r="AT356" s="143" t="s">
        <v>257</v>
      </c>
      <c r="AU356" s="143" t="s">
        <v>96</v>
      </c>
      <c r="AY356" s="6" t="s">
        <v>128</v>
      </c>
      <c r="BE356" s="144">
        <f t="shared" si="34"/>
        <v>0</v>
      </c>
      <c r="BF356" s="144">
        <f t="shared" si="35"/>
        <v>0</v>
      </c>
      <c r="BG356" s="144">
        <f t="shared" si="36"/>
        <v>0</v>
      </c>
      <c r="BH356" s="144">
        <f t="shared" si="37"/>
        <v>0</v>
      </c>
      <c r="BI356" s="144">
        <f t="shared" si="38"/>
        <v>0</v>
      </c>
      <c r="BJ356" s="6" t="s">
        <v>96</v>
      </c>
      <c r="BK356" s="144">
        <f t="shared" si="39"/>
        <v>0</v>
      </c>
      <c r="BL356" s="6" t="s">
        <v>81</v>
      </c>
      <c r="BM356" s="143" t="s">
        <v>1634</v>
      </c>
    </row>
    <row r="357" spans="2:65" s="16" customFormat="1" ht="24.15" customHeight="1">
      <c r="B357" s="131"/>
      <c r="C357" s="149" t="s">
        <v>571</v>
      </c>
      <c r="D357" s="149" t="s">
        <v>257</v>
      </c>
      <c r="E357" s="150" t="s">
        <v>1635</v>
      </c>
      <c r="F357" s="151" t="s">
        <v>1636</v>
      </c>
      <c r="G357" s="152" t="s">
        <v>153</v>
      </c>
      <c r="H357" s="153">
        <v>19</v>
      </c>
      <c r="I357" s="154"/>
      <c r="J357" s="154">
        <f t="shared" si="30"/>
        <v>0</v>
      </c>
      <c r="K357" s="155"/>
      <c r="L357" s="156"/>
      <c r="M357" s="157"/>
      <c r="N357" s="158" t="s">
        <v>34</v>
      </c>
      <c r="O357" s="141">
        <v>0</v>
      </c>
      <c r="P357" s="141">
        <f t="shared" si="31"/>
        <v>0</v>
      </c>
      <c r="Q357" s="141">
        <v>0</v>
      </c>
      <c r="R357" s="141">
        <f t="shared" si="32"/>
        <v>0</v>
      </c>
      <c r="S357" s="141">
        <v>0</v>
      </c>
      <c r="T357" s="142">
        <f t="shared" si="33"/>
        <v>0</v>
      </c>
      <c r="AR357" s="143" t="s">
        <v>141</v>
      </c>
      <c r="AT357" s="143" t="s">
        <v>257</v>
      </c>
      <c r="AU357" s="143" t="s">
        <v>96</v>
      </c>
      <c r="AY357" s="6" t="s">
        <v>128</v>
      </c>
      <c r="BE357" s="144">
        <f t="shared" si="34"/>
        <v>0</v>
      </c>
      <c r="BF357" s="144">
        <f t="shared" si="35"/>
        <v>0</v>
      </c>
      <c r="BG357" s="144">
        <f t="shared" si="36"/>
        <v>0</v>
      </c>
      <c r="BH357" s="144">
        <f t="shared" si="37"/>
        <v>0</v>
      </c>
      <c r="BI357" s="144">
        <f t="shared" si="38"/>
        <v>0</v>
      </c>
      <c r="BJ357" s="6" t="s">
        <v>96</v>
      </c>
      <c r="BK357" s="144">
        <f t="shared" si="39"/>
        <v>0</v>
      </c>
      <c r="BL357" s="6" t="s">
        <v>81</v>
      </c>
      <c r="BM357" s="143" t="s">
        <v>1637</v>
      </c>
    </row>
    <row r="358" spans="2:65" s="16" customFormat="1" ht="24.15" customHeight="1">
      <c r="B358" s="131"/>
      <c r="C358" s="132" t="s">
        <v>1638</v>
      </c>
      <c r="D358" s="132" t="s">
        <v>130</v>
      </c>
      <c r="E358" s="133" t="s">
        <v>1639</v>
      </c>
      <c r="F358" s="134" t="s">
        <v>1640</v>
      </c>
      <c r="G358" s="135" t="s">
        <v>153</v>
      </c>
      <c r="H358" s="136">
        <v>24</v>
      </c>
      <c r="I358" s="137"/>
      <c r="J358" s="137">
        <f t="shared" si="30"/>
        <v>0</v>
      </c>
      <c r="K358" s="138"/>
      <c r="L358" s="17"/>
      <c r="M358" s="139"/>
      <c r="N358" s="140" t="s">
        <v>34</v>
      </c>
      <c r="O358" s="141">
        <v>0</v>
      </c>
      <c r="P358" s="141">
        <f t="shared" si="31"/>
        <v>0</v>
      </c>
      <c r="Q358" s="141">
        <v>0</v>
      </c>
      <c r="R358" s="141">
        <f t="shared" si="32"/>
        <v>0</v>
      </c>
      <c r="S358" s="141">
        <v>0</v>
      </c>
      <c r="T358" s="142">
        <f t="shared" si="33"/>
        <v>0</v>
      </c>
      <c r="AR358" s="143" t="s">
        <v>81</v>
      </c>
      <c r="AT358" s="143" t="s">
        <v>130</v>
      </c>
      <c r="AU358" s="143" t="s">
        <v>96</v>
      </c>
      <c r="AY358" s="6" t="s">
        <v>128</v>
      </c>
      <c r="BE358" s="144">
        <f t="shared" si="34"/>
        <v>0</v>
      </c>
      <c r="BF358" s="144">
        <f t="shared" si="35"/>
        <v>0</v>
      </c>
      <c r="BG358" s="144">
        <f t="shared" si="36"/>
        <v>0</v>
      </c>
      <c r="BH358" s="144">
        <f t="shared" si="37"/>
        <v>0</v>
      </c>
      <c r="BI358" s="144">
        <f t="shared" si="38"/>
        <v>0</v>
      </c>
      <c r="BJ358" s="6" t="s">
        <v>96</v>
      </c>
      <c r="BK358" s="144">
        <f t="shared" si="39"/>
        <v>0</v>
      </c>
      <c r="BL358" s="6" t="s">
        <v>81</v>
      </c>
      <c r="BM358" s="143" t="s">
        <v>1641</v>
      </c>
    </row>
    <row r="359" spans="2:65" s="16" customFormat="1" ht="24.15" customHeight="1">
      <c r="B359" s="131"/>
      <c r="C359" s="149" t="s">
        <v>574</v>
      </c>
      <c r="D359" s="149" t="s">
        <v>257</v>
      </c>
      <c r="E359" s="150" t="s">
        <v>1642</v>
      </c>
      <c r="F359" s="151" t="s">
        <v>1643</v>
      </c>
      <c r="G359" s="152" t="s">
        <v>153</v>
      </c>
      <c r="H359" s="153">
        <v>24</v>
      </c>
      <c r="I359" s="154"/>
      <c r="J359" s="154">
        <f t="shared" si="30"/>
        <v>0</v>
      </c>
      <c r="K359" s="155"/>
      <c r="L359" s="156"/>
      <c r="M359" s="157"/>
      <c r="N359" s="158" t="s">
        <v>34</v>
      </c>
      <c r="O359" s="141">
        <v>0</v>
      </c>
      <c r="P359" s="141">
        <f t="shared" si="31"/>
        <v>0</v>
      </c>
      <c r="Q359" s="141">
        <v>0</v>
      </c>
      <c r="R359" s="141">
        <f t="shared" si="32"/>
        <v>0</v>
      </c>
      <c r="S359" s="141">
        <v>0</v>
      </c>
      <c r="T359" s="142">
        <f t="shared" si="33"/>
        <v>0</v>
      </c>
      <c r="AR359" s="143" t="s">
        <v>141</v>
      </c>
      <c r="AT359" s="143" t="s">
        <v>257</v>
      </c>
      <c r="AU359" s="143" t="s">
        <v>96</v>
      </c>
      <c r="AY359" s="6" t="s">
        <v>128</v>
      </c>
      <c r="BE359" s="144">
        <f t="shared" si="34"/>
        <v>0</v>
      </c>
      <c r="BF359" s="144">
        <f t="shared" si="35"/>
        <v>0</v>
      </c>
      <c r="BG359" s="144">
        <f t="shared" si="36"/>
        <v>0</v>
      </c>
      <c r="BH359" s="144">
        <f t="shared" si="37"/>
        <v>0</v>
      </c>
      <c r="BI359" s="144">
        <f t="shared" si="38"/>
        <v>0</v>
      </c>
      <c r="BJ359" s="6" t="s">
        <v>96</v>
      </c>
      <c r="BK359" s="144">
        <f t="shared" si="39"/>
        <v>0</v>
      </c>
      <c r="BL359" s="6" t="s">
        <v>81</v>
      </c>
      <c r="BM359" s="143" t="s">
        <v>1644</v>
      </c>
    </row>
    <row r="360" spans="2:65" s="16" customFormat="1" ht="24.15" customHeight="1">
      <c r="B360" s="131"/>
      <c r="C360" s="132" t="s">
        <v>1645</v>
      </c>
      <c r="D360" s="132" t="s">
        <v>130</v>
      </c>
      <c r="E360" s="133" t="s">
        <v>1646</v>
      </c>
      <c r="F360" s="134" t="s">
        <v>1647</v>
      </c>
      <c r="G360" s="135" t="s">
        <v>153</v>
      </c>
      <c r="H360" s="136">
        <v>20</v>
      </c>
      <c r="I360" s="137"/>
      <c r="J360" s="137">
        <f t="shared" si="30"/>
        <v>0</v>
      </c>
      <c r="K360" s="138"/>
      <c r="L360" s="17"/>
      <c r="M360" s="139"/>
      <c r="N360" s="140" t="s">
        <v>34</v>
      </c>
      <c r="O360" s="141">
        <v>0</v>
      </c>
      <c r="P360" s="141">
        <f t="shared" si="31"/>
        <v>0</v>
      </c>
      <c r="Q360" s="141">
        <v>0</v>
      </c>
      <c r="R360" s="141">
        <f t="shared" si="32"/>
        <v>0</v>
      </c>
      <c r="S360" s="141">
        <v>0</v>
      </c>
      <c r="T360" s="142">
        <f t="shared" si="33"/>
        <v>0</v>
      </c>
      <c r="AR360" s="143" t="s">
        <v>81</v>
      </c>
      <c r="AT360" s="143" t="s">
        <v>130</v>
      </c>
      <c r="AU360" s="143" t="s">
        <v>96</v>
      </c>
      <c r="AY360" s="6" t="s">
        <v>128</v>
      </c>
      <c r="BE360" s="144">
        <f t="shared" si="34"/>
        <v>0</v>
      </c>
      <c r="BF360" s="144">
        <f t="shared" si="35"/>
        <v>0</v>
      </c>
      <c r="BG360" s="144">
        <f t="shared" si="36"/>
        <v>0</v>
      </c>
      <c r="BH360" s="144">
        <f t="shared" si="37"/>
        <v>0</v>
      </c>
      <c r="BI360" s="144">
        <f t="shared" si="38"/>
        <v>0</v>
      </c>
      <c r="BJ360" s="6" t="s">
        <v>96</v>
      </c>
      <c r="BK360" s="144">
        <f t="shared" si="39"/>
        <v>0</v>
      </c>
      <c r="BL360" s="6" t="s">
        <v>81</v>
      </c>
      <c r="BM360" s="143" t="s">
        <v>1648</v>
      </c>
    </row>
    <row r="361" spans="2:65" s="16" customFormat="1" ht="24.15" customHeight="1">
      <c r="B361" s="131"/>
      <c r="C361" s="149" t="s">
        <v>577</v>
      </c>
      <c r="D361" s="149" t="s">
        <v>257</v>
      </c>
      <c r="E361" s="150" t="s">
        <v>1649</v>
      </c>
      <c r="F361" s="151" t="s">
        <v>1650</v>
      </c>
      <c r="G361" s="152" t="s">
        <v>153</v>
      </c>
      <c r="H361" s="153">
        <v>20</v>
      </c>
      <c r="I361" s="154"/>
      <c r="J361" s="154">
        <f t="shared" si="30"/>
        <v>0</v>
      </c>
      <c r="K361" s="155"/>
      <c r="L361" s="156"/>
      <c r="M361" s="157"/>
      <c r="N361" s="158" t="s">
        <v>34</v>
      </c>
      <c r="O361" s="141">
        <v>0</v>
      </c>
      <c r="P361" s="141">
        <f t="shared" si="31"/>
        <v>0</v>
      </c>
      <c r="Q361" s="141">
        <v>0</v>
      </c>
      <c r="R361" s="141">
        <f t="shared" si="32"/>
        <v>0</v>
      </c>
      <c r="S361" s="141">
        <v>0</v>
      </c>
      <c r="T361" s="142">
        <f t="shared" si="33"/>
        <v>0</v>
      </c>
      <c r="AR361" s="143" t="s">
        <v>141</v>
      </c>
      <c r="AT361" s="143" t="s">
        <v>257</v>
      </c>
      <c r="AU361" s="143" t="s">
        <v>96</v>
      </c>
      <c r="AY361" s="6" t="s">
        <v>128</v>
      </c>
      <c r="BE361" s="144">
        <f t="shared" si="34"/>
        <v>0</v>
      </c>
      <c r="BF361" s="144">
        <f t="shared" si="35"/>
        <v>0</v>
      </c>
      <c r="BG361" s="144">
        <f t="shared" si="36"/>
        <v>0</v>
      </c>
      <c r="BH361" s="144">
        <f t="shared" si="37"/>
        <v>0</v>
      </c>
      <c r="BI361" s="144">
        <f t="shared" si="38"/>
        <v>0</v>
      </c>
      <c r="BJ361" s="6" t="s">
        <v>96</v>
      </c>
      <c r="BK361" s="144">
        <f t="shared" si="39"/>
        <v>0</v>
      </c>
      <c r="BL361" s="6" t="s">
        <v>81</v>
      </c>
      <c r="BM361" s="143" t="s">
        <v>1651</v>
      </c>
    </row>
    <row r="362" spans="2:65" s="16" customFormat="1" ht="24.15" customHeight="1">
      <c r="B362" s="131"/>
      <c r="C362" s="132" t="s">
        <v>1652</v>
      </c>
      <c r="D362" s="132" t="s">
        <v>130</v>
      </c>
      <c r="E362" s="133" t="s">
        <v>1653</v>
      </c>
      <c r="F362" s="134" t="s">
        <v>1654</v>
      </c>
      <c r="G362" s="135" t="s">
        <v>153</v>
      </c>
      <c r="H362" s="136">
        <v>172</v>
      </c>
      <c r="I362" s="137"/>
      <c r="J362" s="137">
        <f t="shared" si="30"/>
        <v>0</v>
      </c>
      <c r="K362" s="138"/>
      <c r="L362" s="17"/>
      <c r="M362" s="139"/>
      <c r="N362" s="140" t="s">
        <v>34</v>
      </c>
      <c r="O362" s="141">
        <v>0</v>
      </c>
      <c r="P362" s="141">
        <f t="shared" si="31"/>
        <v>0</v>
      </c>
      <c r="Q362" s="141">
        <v>0</v>
      </c>
      <c r="R362" s="141">
        <f t="shared" si="32"/>
        <v>0</v>
      </c>
      <c r="S362" s="141">
        <v>0</v>
      </c>
      <c r="T362" s="142">
        <f t="shared" si="33"/>
        <v>0</v>
      </c>
      <c r="AR362" s="143" t="s">
        <v>81</v>
      </c>
      <c r="AT362" s="143" t="s">
        <v>130</v>
      </c>
      <c r="AU362" s="143" t="s">
        <v>96</v>
      </c>
      <c r="AY362" s="6" t="s">
        <v>128</v>
      </c>
      <c r="BE362" s="144">
        <f t="shared" si="34"/>
        <v>0</v>
      </c>
      <c r="BF362" s="144">
        <f t="shared" si="35"/>
        <v>0</v>
      </c>
      <c r="BG362" s="144">
        <f t="shared" si="36"/>
        <v>0</v>
      </c>
      <c r="BH362" s="144">
        <f t="shared" si="37"/>
        <v>0</v>
      </c>
      <c r="BI362" s="144">
        <f t="shared" si="38"/>
        <v>0</v>
      </c>
      <c r="BJ362" s="6" t="s">
        <v>96</v>
      </c>
      <c r="BK362" s="144">
        <f t="shared" si="39"/>
        <v>0</v>
      </c>
      <c r="BL362" s="6" t="s">
        <v>81</v>
      </c>
      <c r="BM362" s="143" t="s">
        <v>1655</v>
      </c>
    </row>
    <row r="363" spans="2:65" s="16" customFormat="1" ht="24.15" customHeight="1">
      <c r="B363" s="131"/>
      <c r="C363" s="149" t="s">
        <v>580</v>
      </c>
      <c r="D363" s="149" t="s">
        <v>257</v>
      </c>
      <c r="E363" s="150" t="s">
        <v>1656</v>
      </c>
      <c r="F363" s="151" t="s">
        <v>1657</v>
      </c>
      <c r="G363" s="152" t="s">
        <v>153</v>
      </c>
      <c r="H363" s="153">
        <v>172</v>
      </c>
      <c r="I363" s="154"/>
      <c r="J363" s="154">
        <f t="shared" si="30"/>
        <v>0</v>
      </c>
      <c r="K363" s="155"/>
      <c r="L363" s="156"/>
      <c r="M363" s="157"/>
      <c r="N363" s="158" t="s">
        <v>34</v>
      </c>
      <c r="O363" s="141">
        <v>0</v>
      </c>
      <c r="P363" s="141">
        <f t="shared" si="31"/>
        <v>0</v>
      </c>
      <c r="Q363" s="141">
        <v>0</v>
      </c>
      <c r="R363" s="141">
        <f t="shared" si="32"/>
        <v>0</v>
      </c>
      <c r="S363" s="141">
        <v>0</v>
      </c>
      <c r="T363" s="142">
        <f t="shared" si="33"/>
        <v>0</v>
      </c>
      <c r="AR363" s="143" t="s">
        <v>141</v>
      </c>
      <c r="AT363" s="143" t="s">
        <v>257</v>
      </c>
      <c r="AU363" s="143" t="s">
        <v>96</v>
      </c>
      <c r="AY363" s="6" t="s">
        <v>128</v>
      </c>
      <c r="BE363" s="144">
        <f t="shared" si="34"/>
        <v>0</v>
      </c>
      <c r="BF363" s="144">
        <f t="shared" si="35"/>
        <v>0</v>
      </c>
      <c r="BG363" s="144">
        <f t="shared" si="36"/>
        <v>0</v>
      </c>
      <c r="BH363" s="144">
        <f t="shared" si="37"/>
        <v>0</v>
      </c>
      <c r="BI363" s="144">
        <f t="shared" si="38"/>
        <v>0</v>
      </c>
      <c r="BJ363" s="6" t="s">
        <v>96</v>
      </c>
      <c r="BK363" s="144">
        <f t="shared" si="39"/>
        <v>0</v>
      </c>
      <c r="BL363" s="6" t="s">
        <v>81</v>
      </c>
      <c r="BM363" s="143" t="s">
        <v>1658</v>
      </c>
    </row>
    <row r="364" spans="2:65" s="16" customFormat="1" ht="24.15" customHeight="1">
      <c r="B364" s="131"/>
      <c r="C364" s="132" t="s">
        <v>1659</v>
      </c>
      <c r="D364" s="132" t="s">
        <v>130</v>
      </c>
      <c r="E364" s="133" t="s">
        <v>1660</v>
      </c>
      <c r="F364" s="134" t="s">
        <v>1661</v>
      </c>
      <c r="G364" s="135" t="s">
        <v>153</v>
      </c>
      <c r="H364" s="136">
        <v>0</v>
      </c>
      <c r="I364" s="137"/>
      <c r="J364" s="137">
        <f t="shared" si="30"/>
        <v>0</v>
      </c>
      <c r="K364" s="138"/>
      <c r="L364" s="17"/>
      <c r="M364" s="139"/>
      <c r="N364" s="140" t="s">
        <v>34</v>
      </c>
      <c r="O364" s="141">
        <v>0</v>
      </c>
      <c r="P364" s="141">
        <f t="shared" si="31"/>
        <v>0</v>
      </c>
      <c r="Q364" s="141">
        <v>0</v>
      </c>
      <c r="R364" s="141">
        <f t="shared" si="32"/>
        <v>0</v>
      </c>
      <c r="S364" s="141">
        <v>0</v>
      </c>
      <c r="T364" s="142">
        <f t="shared" si="33"/>
        <v>0</v>
      </c>
      <c r="AR364" s="143" t="s">
        <v>81</v>
      </c>
      <c r="AT364" s="143" t="s">
        <v>130</v>
      </c>
      <c r="AU364" s="143" t="s">
        <v>96</v>
      </c>
      <c r="AY364" s="6" t="s">
        <v>128</v>
      </c>
      <c r="BE364" s="144">
        <f t="shared" si="34"/>
        <v>0</v>
      </c>
      <c r="BF364" s="144">
        <f t="shared" si="35"/>
        <v>0</v>
      </c>
      <c r="BG364" s="144">
        <f t="shared" si="36"/>
        <v>0</v>
      </c>
      <c r="BH364" s="144">
        <f t="shared" si="37"/>
        <v>0</v>
      </c>
      <c r="BI364" s="144">
        <f t="shared" si="38"/>
        <v>0</v>
      </c>
      <c r="BJ364" s="6" t="s">
        <v>96</v>
      </c>
      <c r="BK364" s="144">
        <f t="shared" si="39"/>
        <v>0</v>
      </c>
      <c r="BL364" s="6" t="s">
        <v>81</v>
      </c>
      <c r="BM364" s="143" t="s">
        <v>1662</v>
      </c>
    </row>
    <row r="365" spans="2:65" s="16" customFormat="1" ht="24.15" customHeight="1">
      <c r="B365" s="131"/>
      <c r="C365" s="149" t="s">
        <v>583</v>
      </c>
      <c r="D365" s="149" t="s">
        <v>257</v>
      </c>
      <c r="E365" s="150" t="s">
        <v>1663</v>
      </c>
      <c r="F365" s="151" t="s">
        <v>1664</v>
      </c>
      <c r="G365" s="152" t="s">
        <v>153</v>
      </c>
      <c r="H365" s="153">
        <v>0</v>
      </c>
      <c r="I365" s="154"/>
      <c r="J365" s="154">
        <f t="shared" si="30"/>
        <v>0</v>
      </c>
      <c r="K365" s="155"/>
      <c r="L365" s="156"/>
      <c r="M365" s="157"/>
      <c r="N365" s="158" t="s">
        <v>34</v>
      </c>
      <c r="O365" s="141">
        <v>0</v>
      </c>
      <c r="P365" s="141">
        <f t="shared" si="31"/>
        <v>0</v>
      </c>
      <c r="Q365" s="141">
        <v>0</v>
      </c>
      <c r="R365" s="141">
        <f t="shared" si="32"/>
        <v>0</v>
      </c>
      <c r="S365" s="141">
        <v>0</v>
      </c>
      <c r="T365" s="142">
        <f t="shared" si="33"/>
        <v>0</v>
      </c>
      <c r="AR365" s="143" t="s">
        <v>141</v>
      </c>
      <c r="AT365" s="143" t="s">
        <v>257</v>
      </c>
      <c r="AU365" s="143" t="s">
        <v>96</v>
      </c>
      <c r="AY365" s="6" t="s">
        <v>128</v>
      </c>
      <c r="BE365" s="144">
        <f t="shared" si="34"/>
        <v>0</v>
      </c>
      <c r="BF365" s="144">
        <f t="shared" si="35"/>
        <v>0</v>
      </c>
      <c r="BG365" s="144">
        <f t="shared" si="36"/>
        <v>0</v>
      </c>
      <c r="BH365" s="144">
        <f t="shared" si="37"/>
        <v>0</v>
      </c>
      <c r="BI365" s="144">
        <f t="shared" si="38"/>
        <v>0</v>
      </c>
      <c r="BJ365" s="6" t="s">
        <v>96</v>
      </c>
      <c r="BK365" s="144">
        <f t="shared" si="39"/>
        <v>0</v>
      </c>
      <c r="BL365" s="6" t="s">
        <v>81</v>
      </c>
      <c r="BM365" s="143" t="s">
        <v>1665</v>
      </c>
    </row>
    <row r="366" spans="2:65" s="16" customFormat="1" ht="24.15" customHeight="1">
      <c r="B366" s="131"/>
      <c r="C366" s="132" t="s">
        <v>1666</v>
      </c>
      <c r="D366" s="132" t="s">
        <v>130</v>
      </c>
      <c r="E366" s="133" t="s">
        <v>1667</v>
      </c>
      <c r="F366" s="134" t="s">
        <v>1668</v>
      </c>
      <c r="G366" s="135" t="s">
        <v>153</v>
      </c>
      <c r="H366" s="136">
        <v>114</v>
      </c>
      <c r="I366" s="137"/>
      <c r="J366" s="137">
        <f t="shared" si="30"/>
        <v>0</v>
      </c>
      <c r="K366" s="138"/>
      <c r="L366" s="17"/>
      <c r="M366" s="139"/>
      <c r="N366" s="140" t="s">
        <v>34</v>
      </c>
      <c r="O366" s="141">
        <v>0</v>
      </c>
      <c r="P366" s="141">
        <f t="shared" si="31"/>
        <v>0</v>
      </c>
      <c r="Q366" s="141">
        <v>0</v>
      </c>
      <c r="R366" s="141">
        <f t="shared" si="32"/>
        <v>0</v>
      </c>
      <c r="S366" s="141">
        <v>0</v>
      </c>
      <c r="T366" s="142">
        <f t="shared" si="33"/>
        <v>0</v>
      </c>
      <c r="AR366" s="143" t="s">
        <v>81</v>
      </c>
      <c r="AT366" s="143" t="s">
        <v>130</v>
      </c>
      <c r="AU366" s="143" t="s">
        <v>96</v>
      </c>
      <c r="AY366" s="6" t="s">
        <v>128</v>
      </c>
      <c r="BE366" s="144">
        <f t="shared" si="34"/>
        <v>0</v>
      </c>
      <c r="BF366" s="144">
        <f t="shared" si="35"/>
        <v>0</v>
      </c>
      <c r="BG366" s="144">
        <f t="shared" si="36"/>
        <v>0</v>
      </c>
      <c r="BH366" s="144">
        <f t="shared" si="37"/>
        <v>0</v>
      </c>
      <c r="BI366" s="144">
        <f t="shared" si="38"/>
        <v>0</v>
      </c>
      <c r="BJ366" s="6" t="s">
        <v>96</v>
      </c>
      <c r="BK366" s="144">
        <f t="shared" si="39"/>
        <v>0</v>
      </c>
      <c r="BL366" s="6" t="s">
        <v>81</v>
      </c>
      <c r="BM366" s="143" t="s">
        <v>1669</v>
      </c>
    </row>
    <row r="367" spans="2:65" s="16" customFormat="1" ht="24.15" customHeight="1">
      <c r="B367" s="131"/>
      <c r="C367" s="149" t="s">
        <v>586</v>
      </c>
      <c r="D367" s="149" t="s">
        <v>257</v>
      </c>
      <c r="E367" s="150" t="s">
        <v>1670</v>
      </c>
      <c r="F367" s="151" t="s">
        <v>1671</v>
      </c>
      <c r="G367" s="152" t="s">
        <v>153</v>
      </c>
      <c r="H367" s="153">
        <v>228</v>
      </c>
      <c r="I367" s="154"/>
      <c r="J367" s="154">
        <f t="shared" si="30"/>
        <v>0</v>
      </c>
      <c r="K367" s="155"/>
      <c r="L367" s="156"/>
      <c r="M367" s="157"/>
      <c r="N367" s="158" t="s">
        <v>34</v>
      </c>
      <c r="O367" s="141">
        <v>0</v>
      </c>
      <c r="P367" s="141">
        <f t="shared" si="31"/>
        <v>0</v>
      </c>
      <c r="Q367" s="141">
        <v>0</v>
      </c>
      <c r="R367" s="141">
        <f t="shared" si="32"/>
        <v>0</v>
      </c>
      <c r="S367" s="141">
        <v>0</v>
      </c>
      <c r="T367" s="142">
        <f t="shared" si="33"/>
        <v>0</v>
      </c>
      <c r="AR367" s="143" t="s">
        <v>141</v>
      </c>
      <c r="AT367" s="143" t="s">
        <v>257</v>
      </c>
      <c r="AU367" s="143" t="s">
        <v>96</v>
      </c>
      <c r="AY367" s="6" t="s">
        <v>128</v>
      </c>
      <c r="BE367" s="144">
        <f t="shared" si="34"/>
        <v>0</v>
      </c>
      <c r="BF367" s="144">
        <f t="shared" si="35"/>
        <v>0</v>
      </c>
      <c r="BG367" s="144">
        <f t="shared" si="36"/>
        <v>0</v>
      </c>
      <c r="BH367" s="144">
        <f t="shared" si="37"/>
        <v>0</v>
      </c>
      <c r="BI367" s="144">
        <f t="shared" si="38"/>
        <v>0</v>
      </c>
      <c r="BJ367" s="6" t="s">
        <v>96</v>
      </c>
      <c r="BK367" s="144">
        <f t="shared" si="39"/>
        <v>0</v>
      </c>
      <c r="BL367" s="6" t="s">
        <v>81</v>
      </c>
      <c r="BM367" s="143" t="s">
        <v>1672</v>
      </c>
    </row>
    <row r="368" spans="2:65" s="16" customFormat="1" ht="24.15" customHeight="1">
      <c r="B368" s="131"/>
      <c r="C368" s="132" t="s">
        <v>1673</v>
      </c>
      <c r="D368" s="132" t="s">
        <v>130</v>
      </c>
      <c r="E368" s="133" t="s">
        <v>1674</v>
      </c>
      <c r="F368" s="134" t="s">
        <v>1675</v>
      </c>
      <c r="G368" s="135" t="s">
        <v>153</v>
      </c>
      <c r="H368" s="136">
        <v>96</v>
      </c>
      <c r="I368" s="137"/>
      <c r="J368" s="137">
        <f t="shared" si="30"/>
        <v>0</v>
      </c>
      <c r="K368" s="138"/>
      <c r="L368" s="17"/>
      <c r="M368" s="139"/>
      <c r="N368" s="140" t="s">
        <v>34</v>
      </c>
      <c r="O368" s="141">
        <v>0</v>
      </c>
      <c r="P368" s="141">
        <f t="shared" si="31"/>
        <v>0</v>
      </c>
      <c r="Q368" s="141">
        <v>0</v>
      </c>
      <c r="R368" s="141">
        <f t="shared" si="32"/>
        <v>0</v>
      </c>
      <c r="S368" s="141">
        <v>0</v>
      </c>
      <c r="T368" s="142">
        <f t="shared" si="33"/>
        <v>0</v>
      </c>
      <c r="AR368" s="143" t="s">
        <v>81</v>
      </c>
      <c r="AT368" s="143" t="s">
        <v>130</v>
      </c>
      <c r="AU368" s="143" t="s">
        <v>96</v>
      </c>
      <c r="AY368" s="6" t="s">
        <v>128</v>
      </c>
      <c r="BE368" s="144">
        <f t="shared" si="34"/>
        <v>0</v>
      </c>
      <c r="BF368" s="144">
        <f t="shared" si="35"/>
        <v>0</v>
      </c>
      <c r="BG368" s="144">
        <f t="shared" si="36"/>
        <v>0</v>
      </c>
      <c r="BH368" s="144">
        <f t="shared" si="37"/>
        <v>0</v>
      </c>
      <c r="BI368" s="144">
        <f t="shared" si="38"/>
        <v>0</v>
      </c>
      <c r="BJ368" s="6" t="s">
        <v>96</v>
      </c>
      <c r="BK368" s="144">
        <f t="shared" si="39"/>
        <v>0</v>
      </c>
      <c r="BL368" s="6" t="s">
        <v>81</v>
      </c>
      <c r="BM368" s="143" t="s">
        <v>1676</v>
      </c>
    </row>
    <row r="369" spans="2:65" s="16" customFormat="1" ht="24.15" customHeight="1">
      <c r="B369" s="131"/>
      <c r="C369" s="149" t="s">
        <v>589</v>
      </c>
      <c r="D369" s="149" t="s">
        <v>257</v>
      </c>
      <c r="E369" s="150" t="s">
        <v>1677</v>
      </c>
      <c r="F369" s="151" t="s">
        <v>1678</v>
      </c>
      <c r="G369" s="152" t="s">
        <v>153</v>
      </c>
      <c r="H369" s="153">
        <v>96</v>
      </c>
      <c r="I369" s="154"/>
      <c r="J369" s="154">
        <f t="shared" si="30"/>
        <v>0</v>
      </c>
      <c r="K369" s="155"/>
      <c r="L369" s="156"/>
      <c r="M369" s="157"/>
      <c r="N369" s="158" t="s">
        <v>34</v>
      </c>
      <c r="O369" s="141">
        <v>0</v>
      </c>
      <c r="P369" s="141">
        <f t="shared" si="31"/>
        <v>0</v>
      </c>
      <c r="Q369" s="141">
        <v>0</v>
      </c>
      <c r="R369" s="141">
        <f t="shared" si="32"/>
        <v>0</v>
      </c>
      <c r="S369" s="141">
        <v>0</v>
      </c>
      <c r="T369" s="142">
        <f t="shared" si="33"/>
        <v>0</v>
      </c>
      <c r="AR369" s="143" t="s">
        <v>141</v>
      </c>
      <c r="AT369" s="143" t="s">
        <v>257</v>
      </c>
      <c r="AU369" s="143" t="s">
        <v>96</v>
      </c>
      <c r="AY369" s="6" t="s">
        <v>128</v>
      </c>
      <c r="BE369" s="144">
        <f t="shared" si="34"/>
        <v>0</v>
      </c>
      <c r="BF369" s="144">
        <f t="shared" si="35"/>
        <v>0</v>
      </c>
      <c r="BG369" s="144">
        <f t="shared" si="36"/>
        <v>0</v>
      </c>
      <c r="BH369" s="144">
        <f t="shared" si="37"/>
        <v>0</v>
      </c>
      <c r="BI369" s="144">
        <f t="shared" si="38"/>
        <v>0</v>
      </c>
      <c r="BJ369" s="6" t="s">
        <v>96</v>
      </c>
      <c r="BK369" s="144">
        <f t="shared" si="39"/>
        <v>0</v>
      </c>
      <c r="BL369" s="6" t="s">
        <v>81</v>
      </c>
      <c r="BM369" s="143" t="s">
        <v>1679</v>
      </c>
    </row>
    <row r="370" spans="2:65" s="16" customFormat="1" ht="37.950000000000003" customHeight="1">
      <c r="B370" s="131"/>
      <c r="C370" s="149" t="s">
        <v>1680</v>
      </c>
      <c r="D370" s="149" t="s">
        <v>257</v>
      </c>
      <c r="E370" s="150" t="s">
        <v>1681</v>
      </c>
      <c r="F370" s="151" t="s">
        <v>1682</v>
      </c>
      <c r="G370" s="152" t="s">
        <v>153</v>
      </c>
      <c r="H370" s="153">
        <v>0</v>
      </c>
      <c r="I370" s="154"/>
      <c r="J370" s="154">
        <f t="shared" si="30"/>
        <v>0</v>
      </c>
      <c r="K370" s="155"/>
      <c r="L370" s="156"/>
      <c r="M370" s="157"/>
      <c r="N370" s="158" t="s">
        <v>34</v>
      </c>
      <c r="O370" s="141">
        <v>0</v>
      </c>
      <c r="P370" s="141">
        <f t="shared" si="31"/>
        <v>0</v>
      </c>
      <c r="Q370" s="141">
        <v>0</v>
      </c>
      <c r="R370" s="141">
        <f t="shared" si="32"/>
        <v>0</v>
      </c>
      <c r="S370" s="141">
        <v>0</v>
      </c>
      <c r="T370" s="142">
        <f t="shared" si="33"/>
        <v>0</v>
      </c>
      <c r="AR370" s="143" t="s">
        <v>141</v>
      </c>
      <c r="AT370" s="143" t="s">
        <v>257</v>
      </c>
      <c r="AU370" s="143" t="s">
        <v>96</v>
      </c>
      <c r="AY370" s="6" t="s">
        <v>128</v>
      </c>
      <c r="BE370" s="144">
        <f t="shared" si="34"/>
        <v>0</v>
      </c>
      <c r="BF370" s="144">
        <f t="shared" si="35"/>
        <v>0</v>
      </c>
      <c r="BG370" s="144">
        <f t="shared" si="36"/>
        <v>0</v>
      </c>
      <c r="BH370" s="144">
        <f t="shared" si="37"/>
        <v>0</v>
      </c>
      <c r="BI370" s="144">
        <f t="shared" si="38"/>
        <v>0</v>
      </c>
      <c r="BJ370" s="6" t="s">
        <v>96</v>
      </c>
      <c r="BK370" s="144">
        <f t="shared" si="39"/>
        <v>0</v>
      </c>
      <c r="BL370" s="6" t="s">
        <v>81</v>
      </c>
      <c r="BM370" s="143" t="s">
        <v>1683</v>
      </c>
    </row>
    <row r="371" spans="2:65" s="16" customFormat="1" ht="24.15" customHeight="1">
      <c r="B371" s="131"/>
      <c r="C371" s="132" t="s">
        <v>592</v>
      </c>
      <c r="D371" s="132" t="s">
        <v>130</v>
      </c>
      <c r="E371" s="133" t="s">
        <v>1684</v>
      </c>
      <c r="F371" s="134" t="s">
        <v>1685</v>
      </c>
      <c r="G371" s="135" t="s">
        <v>267</v>
      </c>
      <c r="H371" s="136">
        <v>250</v>
      </c>
      <c r="I371" s="137"/>
      <c r="J371" s="137">
        <f t="shared" si="30"/>
        <v>0</v>
      </c>
      <c r="K371" s="138"/>
      <c r="L371" s="17"/>
      <c r="M371" s="139"/>
      <c r="N371" s="140" t="s">
        <v>34</v>
      </c>
      <c r="O371" s="141">
        <v>0</v>
      </c>
      <c r="P371" s="141">
        <f t="shared" si="31"/>
        <v>0</v>
      </c>
      <c r="Q371" s="141">
        <v>0</v>
      </c>
      <c r="R371" s="141">
        <f t="shared" si="32"/>
        <v>0</v>
      </c>
      <c r="S371" s="141">
        <v>0</v>
      </c>
      <c r="T371" s="142">
        <f t="shared" si="33"/>
        <v>0</v>
      </c>
      <c r="AR371" s="143" t="s">
        <v>81</v>
      </c>
      <c r="AT371" s="143" t="s">
        <v>130</v>
      </c>
      <c r="AU371" s="143" t="s">
        <v>96</v>
      </c>
      <c r="AY371" s="6" t="s">
        <v>128</v>
      </c>
      <c r="BE371" s="144">
        <f t="shared" si="34"/>
        <v>0</v>
      </c>
      <c r="BF371" s="144">
        <f t="shared" si="35"/>
        <v>0</v>
      </c>
      <c r="BG371" s="144">
        <f t="shared" si="36"/>
        <v>0</v>
      </c>
      <c r="BH371" s="144">
        <f t="shared" si="37"/>
        <v>0</v>
      </c>
      <c r="BI371" s="144">
        <f t="shared" si="38"/>
        <v>0</v>
      </c>
      <c r="BJ371" s="6" t="s">
        <v>96</v>
      </c>
      <c r="BK371" s="144">
        <f t="shared" si="39"/>
        <v>0</v>
      </c>
      <c r="BL371" s="6" t="s">
        <v>81</v>
      </c>
      <c r="BM371" s="143" t="s">
        <v>1686</v>
      </c>
    </row>
    <row r="372" spans="2:65" s="16" customFormat="1" ht="24.15" customHeight="1">
      <c r="B372" s="131"/>
      <c r="C372" s="132" t="s">
        <v>1687</v>
      </c>
      <c r="D372" s="132" t="s">
        <v>130</v>
      </c>
      <c r="E372" s="133" t="s">
        <v>1688</v>
      </c>
      <c r="F372" s="134" t="s">
        <v>1689</v>
      </c>
      <c r="G372" s="135" t="s">
        <v>153</v>
      </c>
      <c r="H372" s="136">
        <v>580</v>
      </c>
      <c r="I372" s="137"/>
      <c r="J372" s="137">
        <f t="shared" si="30"/>
        <v>0</v>
      </c>
      <c r="K372" s="138"/>
      <c r="L372" s="17"/>
      <c r="M372" s="139"/>
      <c r="N372" s="140" t="s">
        <v>34</v>
      </c>
      <c r="O372" s="141">
        <v>0</v>
      </c>
      <c r="P372" s="141">
        <f t="shared" si="31"/>
        <v>0</v>
      </c>
      <c r="Q372" s="141">
        <v>0</v>
      </c>
      <c r="R372" s="141">
        <f t="shared" si="32"/>
        <v>0</v>
      </c>
      <c r="S372" s="141">
        <v>0</v>
      </c>
      <c r="T372" s="142">
        <f t="shared" si="33"/>
        <v>0</v>
      </c>
      <c r="AR372" s="143" t="s">
        <v>81</v>
      </c>
      <c r="AT372" s="143" t="s">
        <v>130</v>
      </c>
      <c r="AU372" s="143" t="s">
        <v>96</v>
      </c>
      <c r="AY372" s="6" t="s">
        <v>128</v>
      </c>
      <c r="BE372" s="144">
        <f t="shared" si="34"/>
        <v>0</v>
      </c>
      <c r="BF372" s="144">
        <f t="shared" si="35"/>
        <v>0</v>
      </c>
      <c r="BG372" s="144">
        <f t="shared" si="36"/>
        <v>0</v>
      </c>
      <c r="BH372" s="144">
        <f t="shared" si="37"/>
        <v>0</v>
      </c>
      <c r="BI372" s="144">
        <f t="shared" si="38"/>
        <v>0</v>
      </c>
      <c r="BJ372" s="6" t="s">
        <v>96</v>
      </c>
      <c r="BK372" s="144">
        <f t="shared" si="39"/>
        <v>0</v>
      </c>
      <c r="BL372" s="6" t="s">
        <v>81</v>
      </c>
      <c r="BM372" s="143" t="s">
        <v>1690</v>
      </c>
    </row>
    <row r="373" spans="2:65" s="16" customFormat="1" ht="24.15" customHeight="1">
      <c r="B373" s="131"/>
      <c r="C373" s="132" t="s">
        <v>595</v>
      </c>
      <c r="D373" s="132" t="s">
        <v>130</v>
      </c>
      <c r="E373" s="133" t="s">
        <v>1691</v>
      </c>
      <c r="F373" s="134" t="s">
        <v>1692</v>
      </c>
      <c r="G373" s="135" t="s">
        <v>153</v>
      </c>
      <c r="H373" s="136">
        <v>0</v>
      </c>
      <c r="I373" s="137"/>
      <c r="J373" s="137">
        <f t="shared" si="30"/>
        <v>0</v>
      </c>
      <c r="K373" s="138"/>
      <c r="L373" s="17"/>
      <c r="M373" s="139"/>
      <c r="N373" s="140" t="s">
        <v>34</v>
      </c>
      <c r="O373" s="141">
        <v>0</v>
      </c>
      <c r="P373" s="141">
        <f t="shared" si="31"/>
        <v>0</v>
      </c>
      <c r="Q373" s="141">
        <v>0</v>
      </c>
      <c r="R373" s="141">
        <f t="shared" si="32"/>
        <v>0</v>
      </c>
      <c r="S373" s="141">
        <v>0</v>
      </c>
      <c r="T373" s="142">
        <f t="shared" si="33"/>
        <v>0</v>
      </c>
      <c r="AR373" s="143" t="s">
        <v>81</v>
      </c>
      <c r="AT373" s="143" t="s">
        <v>130</v>
      </c>
      <c r="AU373" s="143" t="s">
        <v>96</v>
      </c>
      <c r="AY373" s="6" t="s">
        <v>128</v>
      </c>
      <c r="BE373" s="144">
        <f t="shared" si="34"/>
        <v>0</v>
      </c>
      <c r="BF373" s="144">
        <f t="shared" si="35"/>
        <v>0</v>
      </c>
      <c r="BG373" s="144">
        <f t="shared" si="36"/>
        <v>0</v>
      </c>
      <c r="BH373" s="144">
        <f t="shared" si="37"/>
        <v>0</v>
      </c>
      <c r="BI373" s="144">
        <f t="shared" si="38"/>
        <v>0</v>
      </c>
      <c r="BJ373" s="6" t="s">
        <v>96</v>
      </c>
      <c r="BK373" s="144">
        <f t="shared" si="39"/>
        <v>0</v>
      </c>
      <c r="BL373" s="6" t="s">
        <v>81</v>
      </c>
      <c r="BM373" s="143" t="s">
        <v>1693</v>
      </c>
    </row>
    <row r="374" spans="2:65" s="16" customFormat="1" ht="24.15" customHeight="1">
      <c r="B374" s="131"/>
      <c r="C374" s="132" t="s">
        <v>1694</v>
      </c>
      <c r="D374" s="132" t="s">
        <v>130</v>
      </c>
      <c r="E374" s="133" t="s">
        <v>1695</v>
      </c>
      <c r="F374" s="134" t="s">
        <v>1696</v>
      </c>
      <c r="G374" s="135" t="s">
        <v>1697</v>
      </c>
      <c r="H374" s="136">
        <v>660.42</v>
      </c>
      <c r="I374" s="137"/>
      <c r="J374" s="137">
        <f t="shared" si="30"/>
        <v>0</v>
      </c>
      <c r="K374" s="138"/>
      <c r="L374" s="17"/>
      <c r="M374" s="139"/>
      <c r="N374" s="140" t="s">
        <v>34</v>
      </c>
      <c r="O374" s="141">
        <v>0</v>
      </c>
      <c r="P374" s="141">
        <f t="shared" si="31"/>
        <v>0</v>
      </c>
      <c r="Q374" s="141">
        <v>0</v>
      </c>
      <c r="R374" s="141">
        <f t="shared" si="32"/>
        <v>0</v>
      </c>
      <c r="S374" s="141">
        <v>0</v>
      </c>
      <c r="T374" s="142">
        <f t="shared" si="33"/>
        <v>0</v>
      </c>
      <c r="AR374" s="143" t="s">
        <v>81</v>
      </c>
      <c r="AT374" s="143" t="s">
        <v>130</v>
      </c>
      <c r="AU374" s="143" t="s">
        <v>96</v>
      </c>
      <c r="AY374" s="6" t="s">
        <v>128</v>
      </c>
      <c r="BE374" s="144">
        <f t="shared" si="34"/>
        <v>0</v>
      </c>
      <c r="BF374" s="144">
        <f t="shared" si="35"/>
        <v>0</v>
      </c>
      <c r="BG374" s="144">
        <f t="shared" si="36"/>
        <v>0</v>
      </c>
      <c r="BH374" s="144">
        <f t="shared" si="37"/>
        <v>0</v>
      </c>
      <c r="BI374" s="144">
        <f t="shared" si="38"/>
        <v>0</v>
      </c>
      <c r="BJ374" s="6" t="s">
        <v>96</v>
      </c>
      <c r="BK374" s="144">
        <f t="shared" si="39"/>
        <v>0</v>
      </c>
      <c r="BL374" s="6" t="s">
        <v>81</v>
      </c>
      <c r="BM374" s="143" t="s">
        <v>1698</v>
      </c>
    </row>
    <row r="375" spans="2:65" s="16" customFormat="1" ht="24.15" customHeight="1">
      <c r="B375" s="131"/>
      <c r="C375" s="132" t="s">
        <v>598</v>
      </c>
      <c r="D375" s="132" t="s">
        <v>130</v>
      </c>
      <c r="E375" s="133" t="s">
        <v>1699</v>
      </c>
      <c r="F375" s="134" t="s">
        <v>1700</v>
      </c>
      <c r="G375" s="135" t="s">
        <v>1697</v>
      </c>
      <c r="H375" s="136">
        <v>719</v>
      </c>
      <c r="I375" s="137"/>
      <c r="J375" s="137">
        <f t="shared" si="30"/>
        <v>0</v>
      </c>
      <c r="K375" s="138"/>
      <c r="L375" s="17"/>
      <c r="M375" s="139"/>
      <c r="N375" s="140" t="s">
        <v>34</v>
      </c>
      <c r="O375" s="141">
        <v>0</v>
      </c>
      <c r="P375" s="141">
        <f t="shared" si="31"/>
        <v>0</v>
      </c>
      <c r="Q375" s="141">
        <v>0</v>
      </c>
      <c r="R375" s="141">
        <f t="shared" si="32"/>
        <v>0</v>
      </c>
      <c r="S375" s="141">
        <v>0</v>
      </c>
      <c r="T375" s="142">
        <f t="shared" si="33"/>
        <v>0</v>
      </c>
      <c r="AR375" s="143" t="s">
        <v>81</v>
      </c>
      <c r="AT375" s="143" t="s">
        <v>130</v>
      </c>
      <c r="AU375" s="143" t="s">
        <v>96</v>
      </c>
      <c r="AY375" s="6" t="s">
        <v>128</v>
      </c>
      <c r="BE375" s="144">
        <f t="shared" si="34"/>
        <v>0</v>
      </c>
      <c r="BF375" s="144">
        <f t="shared" si="35"/>
        <v>0</v>
      </c>
      <c r="BG375" s="144">
        <f t="shared" si="36"/>
        <v>0</v>
      </c>
      <c r="BH375" s="144">
        <f t="shared" si="37"/>
        <v>0</v>
      </c>
      <c r="BI375" s="144">
        <f t="shared" si="38"/>
        <v>0</v>
      </c>
      <c r="BJ375" s="6" t="s">
        <v>96</v>
      </c>
      <c r="BK375" s="144">
        <f t="shared" si="39"/>
        <v>0</v>
      </c>
      <c r="BL375" s="6" t="s">
        <v>81</v>
      </c>
      <c r="BM375" s="143" t="s">
        <v>1701</v>
      </c>
    </row>
    <row r="376" spans="2:65" s="16" customFormat="1" ht="24.15" customHeight="1">
      <c r="B376" s="131"/>
      <c r="C376" s="132" t="s">
        <v>1702</v>
      </c>
      <c r="D376" s="132" t="s">
        <v>130</v>
      </c>
      <c r="E376" s="133" t="s">
        <v>1703</v>
      </c>
      <c r="F376" s="134" t="s">
        <v>1704</v>
      </c>
      <c r="G376" s="135" t="s">
        <v>1705</v>
      </c>
      <c r="H376" s="136">
        <v>25</v>
      </c>
      <c r="I376" s="137"/>
      <c r="J376" s="137">
        <f t="shared" si="30"/>
        <v>0</v>
      </c>
      <c r="K376" s="138"/>
      <c r="L376" s="17"/>
      <c r="M376" s="139"/>
      <c r="N376" s="140" t="s">
        <v>34</v>
      </c>
      <c r="O376" s="141">
        <v>0</v>
      </c>
      <c r="P376" s="141">
        <f t="shared" si="31"/>
        <v>0</v>
      </c>
      <c r="Q376" s="141">
        <v>0</v>
      </c>
      <c r="R376" s="141">
        <f t="shared" si="32"/>
        <v>0</v>
      </c>
      <c r="S376" s="141">
        <v>0</v>
      </c>
      <c r="T376" s="142">
        <f t="shared" si="33"/>
        <v>0</v>
      </c>
      <c r="AR376" s="143" t="s">
        <v>81</v>
      </c>
      <c r="AT376" s="143" t="s">
        <v>130</v>
      </c>
      <c r="AU376" s="143" t="s">
        <v>96</v>
      </c>
      <c r="AY376" s="6" t="s">
        <v>128</v>
      </c>
      <c r="BE376" s="144">
        <f t="shared" si="34"/>
        <v>0</v>
      </c>
      <c r="BF376" s="144">
        <f t="shared" si="35"/>
        <v>0</v>
      </c>
      <c r="BG376" s="144">
        <f t="shared" si="36"/>
        <v>0</v>
      </c>
      <c r="BH376" s="144">
        <f t="shared" si="37"/>
        <v>0</v>
      </c>
      <c r="BI376" s="144">
        <f t="shared" si="38"/>
        <v>0</v>
      </c>
      <c r="BJ376" s="6" t="s">
        <v>96</v>
      </c>
      <c r="BK376" s="144">
        <f t="shared" si="39"/>
        <v>0</v>
      </c>
      <c r="BL376" s="6" t="s">
        <v>81</v>
      </c>
      <c r="BM376" s="143" t="s">
        <v>1706</v>
      </c>
    </row>
    <row r="377" spans="2:65" s="16" customFormat="1" ht="24.15" customHeight="1">
      <c r="B377" s="131"/>
      <c r="C377" s="132" t="s">
        <v>601</v>
      </c>
      <c r="D377" s="132" t="s">
        <v>130</v>
      </c>
      <c r="E377" s="133" t="s">
        <v>1707</v>
      </c>
      <c r="F377" s="134" t="s">
        <v>1708</v>
      </c>
      <c r="G377" s="135" t="s">
        <v>1705</v>
      </c>
      <c r="H377" s="136">
        <v>20</v>
      </c>
      <c r="I377" s="137"/>
      <c r="J377" s="137">
        <f t="shared" si="30"/>
        <v>0</v>
      </c>
      <c r="K377" s="138"/>
      <c r="L377" s="17"/>
      <c r="M377" s="139"/>
      <c r="N377" s="140" t="s">
        <v>34</v>
      </c>
      <c r="O377" s="141">
        <v>0</v>
      </c>
      <c r="P377" s="141">
        <f t="shared" si="31"/>
        <v>0</v>
      </c>
      <c r="Q377" s="141">
        <v>0</v>
      </c>
      <c r="R377" s="141">
        <f t="shared" si="32"/>
        <v>0</v>
      </c>
      <c r="S377" s="141">
        <v>0</v>
      </c>
      <c r="T377" s="142">
        <f t="shared" si="33"/>
        <v>0</v>
      </c>
      <c r="AR377" s="143" t="s">
        <v>81</v>
      </c>
      <c r="AT377" s="143" t="s">
        <v>130</v>
      </c>
      <c r="AU377" s="143" t="s">
        <v>96</v>
      </c>
      <c r="AY377" s="6" t="s">
        <v>128</v>
      </c>
      <c r="BE377" s="144">
        <f t="shared" si="34"/>
        <v>0</v>
      </c>
      <c r="BF377" s="144">
        <f t="shared" si="35"/>
        <v>0</v>
      </c>
      <c r="BG377" s="144">
        <f t="shared" si="36"/>
        <v>0</v>
      </c>
      <c r="BH377" s="144">
        <f t="shared" si="37"/>
        <v>0</v>
      </c>
      <c r="BI377" s="144">
        <f t="shared" si="38"/>
        <v>0</v>
      </c>
      <c r="BJ377" s="6" t="s">
        <v>96</v>
      </c>
      <c r="BK377" s="144">
        <f t="shared" si="39"/>
        <v>0</v>
      </c>
      <c r="BL377" s="6" t="s">
        <v>81</v>
      </c>
      <c r="BM377" s="143" t="s">
        <v>1709</v>
      </c>
    </row>
    <row r="378" spans="2:65" s="16" customFormat="1" ht="24.15" customHeight="1">
      <c r="B378" s="131"/>
      <c r="C378" s="132" t="s">
        <v>1710</v>
      </c>
      <c r="D378" s="132" t="s">
        <v>130</v>
      </c>
      <c r="E378" s="133" t="s">
        <v>1711</v>
      </c>
      <c r="F378" s="134" t="s">
        <v>1712</v>
      </c>
      <c r="G378" s="135" t="s">
        <v>1705</v>
      </c>
      <c r="H378" s="136">
        <v>25</v>
      </c>
      <c r="I378" s="137"/>
      <c r="J378" s="137">
        <f t="shared" si="30"/>
        <v>0</v>
      </c>
      <c r="K378" s="138"/>
      <c r="L378" s="17"/>
      <c r="M378" s="139"/>
      <c r="N378" s="140" t="s">
        <v>34</v>
      </c>
      <c r="O378" s="141">
        <v>0</v>
      </c>
      <c r="P378" s="141">
        <f t="shared" si="31"/>
        <v>0</v>
      </c>
      <c r="Q378" s="141">
        <v>0</v>
      </c>
      <c r="R378" s="141">
        <f t="shared" si="32"/>
        <v>0</v>
      </c>
      <c r="S378" s="141">
        <v>0</v>
      </c>
      <c r="T378" s="142">
        <f t="shared" si="33"/>
        <v>0</v>
      </c>
      <c r="AR378" s="143" t="s">
        <v>81</v>
      </c>
      <c r="AT378" s="143" t="s">
        <v>130</v>
      </c>
      <c r="AU378" s="143" t="s">
        <v>96</v>
      </c>
      <c r="AY378" s="6" t="s">
        <v>128</v>
      </c>
      <c r="BE378" s="144">
        <f t="shared" si="34"/>
        <v>0</v>
      </c>
      <c r="BF378" s="144">
        <f t="shared" si="35"/>
        <v>0</v>
      </c>
      <c r="BG378" s="144">
        <f t="shared" si="36"/>
        <v>0</v>
      </c>
      <c r="BH378" s="144">
        <f t="shared" si="37"/>
        <v>0</v>
      </c>
      <c r="BI378" s="144">
        <f t="shared" si="38"/>
        <v>0</v>
      </c>
      <c r="BJ378" s="6" t="s">
        <v>96</v>
      </c>
      <c r="BK378" s="144">
        <f t="shared" si="39"/>
        <v>0</v>
      </c>
      <c r="BL378" s="6" t="s">
        <v>81</v>
      </c>
      <c r="BM378" s="143" t="s">
        <v>1713</v>
      </c>
    </row>
    <row r="379" spans="2:65" s="16" customFormat="1" ht="24.15" customHeight="1">
      <c r="B379" s="131"/>
      <c r="C379" s="132" t="s">
        <v>604</v>
      </c>
      <c r="D379" s="132" t="s">
        <v>130</v>
      </c>
      <c r="E379" s="133" t="s">
        <v>1714</v>
      </c>
      <c r="F379" s="134" t="s">
        <v>1715</v>
      </c>
      <c r="G379" s="135" t="s">
        <v>1705</v>
      </c>
      <c r="H379" s="136">
        <v>5</v>
      </c>
      <c r="I379" s="137"/>
      <c r="J379" s="137">
        <f t="shared" si="30"/>
        <v>0</v>
      </c>
      <c r="K379" s="138"/>
      <c r="L379" s="17"/>
      <c r="M379" s="139"/>
      <c r="N379" s="140" t="s">
        <v>34</v>
      </c>
      <c r="O379" s="141">
        <v>0</v>
      </c>
      <c r="P379" s="141">
        <f t="shared" si="31"/>
        <v>0</v>
      </c>
      <c r="Q379" s="141">
        <v>0</v>
      </c>
      <c r="R379" s="141">
        <f t="shared" si="32"/>
        <v>0</v>
      </c>
      <c r="S379" s="141">
        <v>0</v>
      </c>
      <c r="T379" s="142">
        <f t="shared" si="33"/>
        <v>0</v>
      </c>
      <c r="AR379" s="143" t="s">
        <v>81</v>
      </c>
      <c r="AT379" s="143" t="s">
        <v>130</v>
      </c>
      <c r="AU379" s="143" t="s">
        <v>96</v>
      </c>
      <c r="AY379" s="6" t="s">
        <v>128</v>
      </c>
      <c r="BE379" s="144">
        <f t="shared" si="34"/>
        <v>0</v>
      </c>
      <c r="BF379" s="144">
        <f t="shared" si="35"/>
        <v>0</v>
      </c>
      <c r="BG379" s="144">
        <f t="shared" si="36"/>
        <v>0</v>
      </c>
      <c r="BH379" s="144">
        <f t="shared" si="37"/>
        <v>0</v>
      </c>
      <c r="BI379" s="144">
        <f t="shared" si="38"/>
        <v>0</v>
      </c>
      <c r="BJ379" s="6" t="s">
        <v>96</v>
      </c>
      <c r="BK379" s="144">
        <f t="shared" si="39"/>
        <v>0</v>
      </c>
      <c r="BL379" s="6" t="s">
        <v>81</v>
      </c>
      <c r="BM379" s="143" t="s">
        <v>1716</v>
      </c>
    </row>
    <row r="380" spans="2:65" s="16" customFormat="1" ht="24.15" customHeight="1">
      <c r="B380" s="131"/>
      <c r="C380" s="132" t="s">
        <v>1717</v>
      </c>
      <c r="D380" s="132" t="s">
        <v>130</v>
      </c>
      <c r="E380" s="133" t="s">
        <v>1718</v>
      </c>
      <c r="F380" s="134" t="s">
        <v>1719</v>
      </c>
      <c r="G380" s="135" t="s">
        <v>1705</v>
      </c>
      <c r="H380" s="136">
        <v>10</v>
      </c>
      <c r="I380" s="137"/>
      <c r="J380" s="137">
        <f t="shared" ref="J380:J386" si="40">ROUND(I380*H380,2)</f>
        <v>0</v>
      </c>
      <c r="K380" s="138"/>
      <c r="L380" s="17"/>
      <c r="M380" s="139"/>
      <c r="N380" s="140" t="s">
        <v>34</v>
      </c>
      <c r="O380" s="141">
        <v>0</v>
      </c>
      <c r="P380" s="141">
        <f t="shared" ref="P380:P386" si="41">O380*H380</f>
        <v>0</v>
      </c>
      <c r="Q380" s="141">
        <v>0</v>
      </c>
      <c r="R380" s="141">
        <f t="shared" ref="R380:R386" si="42">Q380*H380</f>
        <v>0</v>
      </c>
      <c r="S380" s="141">
        <v>0</v>
      </c>
      <c r="T380" s="142">
        <f t="shared" ref="T380:T386" si="43">S380*H380</f>
        <v>0</v>
      </c>
      <c r="AR380" s="143" t="s">
        <v>81</v>
      </c>
      <c r="AT380" s="143" t="s">
        <v>130</v>
      </c>
      <c r="AU380" s="143" t="s">
        <v>96</v>
      </c>
      <c r="AY380" s="6" t="s">
        <v>128</v>
      </c>
      <c r="BE380" s="144">
        <f t="shared" ref="BE380:BE386" si="44">IF(N380="základná",J380,0)</f>
        <v>0</v>
      </c>
      <c r="BF380" s="144">
        <f t="shared" ref="BF380:BF386" si="45">IF(N380="znížená",J380,0)</f>
        <v>0</v>
      </c>
      <c r="BG380" s="144">
        <f t="shared" ref="BG380:BG386" si="46">IF(N380="zákl. prenesená",J380,0)</f>
        <v>0</v>
      </c>
      <c r="BH380" s="144">
        <f t="shared" ref="BH380:BH386" si="47">IF(N380="zníž. prenesená",J380,0)</f>
        <v>0</v>
      </c>
      <c r="BI380" s="144">
        <f t="shared" ref="BI380:BI386" si="48">IF(N380="nulová",J380,0)</f>
        <v>0</v>
      </c>
      <c r="BJ380" s="6" t="s">
        <v>96</v>
      </c>
      <c r="BK380" s="144">
        <f t="shared" ref="BK380:BK386" si="49">ROUND(I380*H380,2)</f>
        <v>0</v>
      </c>
      <c r="BL380" s="6" t="s">
        <v>81</v>
      </c>
      <c r="BM380" s="143" t="s">
        <v>1720</v>
      </c>
    </row>
    <row r="381" spans="2:65" s="16" customFormat="1" ht="24.15" customHeight="1">
      <c r="B381" s="131"/>
      <c r="C381" s="132" t="s">
        <v>607</v>
      </c>
      <c r="D381" s="132" t="s">
        <v>130</v>
      </c>
      <c r="E381" s="133" t="s">
        <v>1721</v>
      </c>
      <c r="F381" s="134" t="s">
        <v>1722</v>
      </c>
      <c r="G381" s="135" t="s">
        <v>1705</v>
      </c>
      <c r="H381" s="136">
        <v>5</v>
      </c>
      <c r="I381" s="137"/>
      <c r="J381" s="137">
        <f t="shared" si="40"/>
        <v>0</v>
      </c>
      <c r="K381" s="138"/>
      <c r="L381" s="17"/>
      <c r="M381" s="139"/>
      <c r="N381" s="140" t="s">
        <v>34</v>
      </c>
      <c r="O381" s="141">
        <v>0</v>
      </c>
      <c r="P381" s="141">
        <f t="shared" si="41"/>
        <v>0</v>
      </c>
      <c r="Q381" s="141">
        <v>0</v>
      </c>
      <c r="R381" s="141">
        <f t="shared" si="42"/>
        <v>0</v>
      </c>
      <c r="S381" s="141">
        <v>0</v>
      </c>
      <c r="T381" s="142">
        <f t="shared" si="43"/>
        <v>0</v>
      </c>
      <c r="AR381" s="143" t="s">
        <v>81</v>
      </c>
      <c r="AT381" s="143" t="s">
        <v>130</v>
      </c>
      <c r="AU381" s="143" t="s">
        <v>96</v>
      </c>
      <c r="AY381" s="6" t="s">
        <v>128</v>
      </c>
      <c r="BE381" s="144">
        <f t="shared" si="44"/>
        <v>0</v>
      </c>
      <c r="BF381" s="144">
        <f t="shared" si="45"/>
        <v>0</v>
      </c>
      <c r="BG381" s="144">
        <f t="shared" si="46"/>
        <v>0</v>
      </c>
      <c r="BH381" s="144">
        <f t="shared" si="47"/>
        <v>0</v>
      </c>
      <c r="BI381" s="144">
        <f t="shared" si="48"/>
        <v>0</v>
      </c>
      <c r="BJ381" s="6" t="s">
        <v>96</v>
      </c>
      <c r="BK381" s="144">
        <f t="shared" si="49"/>
        <v>0</v>
      </c>
      <c r="BL381" s="6" t="s">
        <v>81</v>
      </c>
      <c r="BM381" s="143" t="s">
        <v>1723</v>
      </c>
    </row>
    <row r="382" spans="2:65" s="16" customFormat="1" ht="24.15" customHeight="1">
      <c r="B382" s="131"/>
      <c r="C382" s="132" t="s">
        <v>1724</v>
      </c>
      <c r="D382" s="132" t="s">
        <v>130</v>
      </c>
      <c r="E382" s="133" t="s">
        <v>1725</v>
      </c>
      <c r="F382" s="134" t="s">
        <v>1726</v>
      </c>
      <c r="G382" s="135" t="s">
        <v>1705</v>
      </c>
      <c r="H382" s="136">
        <v>45</v>
      </c>
      <c r="I382" s="137"/>
      <c r="J382" s="137">
        <f t="shared" si="40"/>
        <v>0</v>
      </c>
      <c r="K382" s="138"/>
      <c r="L382" s="17"/>
      <c r="M382" s="139"/>
      <c r="N382" s="140" t="s">
        <v>34</v>
      </c>
      <c r="O382" s="141">
        <v>0</v>
      </c>
      <c r="P382" s="141">
        <f t="shared" si="41"/>
        <v>0</v>
      </c>
      <c r="Q382" s="141">
        <v>0</v>
      </c>
      <c r="R382" s="141">
        <f t="shared" si="42"/>
        <v>0</v>
      </c>
      <c r="S382" s="141">
        <v>0</v>
      </c>
      <c r="T382" s="142">
        <f t="shared" si="43"/>
        <v>0</v>
      </c>
      <c r="AR382" s="143" t="s">
        <v>81</v>
      </c>
      <c r="AT382" s="143" t="s">
        <v>130</v>
      </c>
      <c r="AU382" s="143" t="s">
        <v>96</v>
      </c>
      <c r="AY382" s="6" t="s">
        <v>128</v>
      </c>
      <c r="BE382" s="144">
        <f t="shared" si="44"/>
        <v>0</v>
      </c>
      <c r="BF382" s="144">
        <f t="shared" si="45"/>
        <v>0</v>
      </c>
      <c r="BG382" s="144">
        <f t="shared" si="46"/>
        <v>0</v>
      </c>
      <c r="BH382" s="144">
        <f t="shared" si="47"/>
        <v>0</v>
      </c>
      <c r="BI382" s="144">
        <f t="shared" si="48"/>
        <v>0</v>
      </c>
      <c r="BJ382" s="6" t="s">
        <v>96</v>
      </c>
      <c r="BK382" s="144">
        <f t="shared" si="49"/>
        <v>0</v>
      </c>
      <c r="BL382" s="6" t="s">
        <v>81</v>
      </c>
      <c r="BM382" s="143" t="s">
        <v>1727</v>
      </c>
    </row>
    <row r="383" spans="2:65" s="16" customFormat="1" ht="24.15" customHeight="1">
      <c r="B383" s="131"/>
      <c r="C383" s="132" t="s">
        <v>610</v>
      </c>
      <c r="D383" s="132" t="s">
        <v>130</v>
      </c>
      <c r="E383" s="133" t="s">
        <v>1728</v>
      </c>
      <c r="F383" s="134" t="s">
        <v>1729</v>
      </c>
      <c r="G383" s="135" t="s">
        <v>1705</v>
      </c>
      <c r="H383" s="136">
        <v>40</v>
      </c>
      <c r="I383" s="137"/>
      <c r="J383" s="137">
        <f t="shared" si="40"/>
        <v>0</v>
      </c>
      <c r="K383" s="138"/>
      <c r="L383" s="17"/>
      <c r="M383" s="139"/>
      <c r="N383" s="140" t="s">
        <v>34</v>
      </c>
      <c r="O383" s="141">
        <v>0</v>
      </c>
      <c r="P383" s="141">
        <f t="shared" si="41"/>
        <v>0</v>
      </c>
      <c r="Q383" s="141">
        <v>0</v>
      </c>
      <c r="R383" s="141">
        <f t="shared" si="42"/>
        <v>0</v>
      </c>
      <c r="S383" s="141">
        <v>0</v>
      </c>
      <c r="T383" s="142">
        <f t="shared" si="43"/>
        <v>0</v>
      </c>
      <c r="AR383" s="143" t="s">
        <v>81</v>
      </c>
      <c r="AT383" s="143" t="s">
        <v>130</v>
      </c>
      <c r="AU383" s="143" t="s">
        <v>96</v>
      </c>
      <c r="AY383" s="6" t="s">
        <v>128</v>
      </c>
      <c r="BE383" s="144">
        <f t="shared" si="44"/>
        <v>0</v>
      </c>
      <c r="BF383" s="144">
        <f t="shared" si="45"/>
        <v>0</v>
      </c>
      <c r="BG383" s="144">
        <f t="shared" si="46"/>
        <v>0</v>
      </c>
      <c r="BH383" s="144">
        <f t="shared" si="47"/>
        <v>0</v>
      </c>
      <c r="BI383" s="144">
        <f t="shared" si="48"/>
        <v>0</v>
      </c>
      <c r="BJ383" s="6" t="s">
        <v>96</v>
      </c>
      <c r="BK383" s="144">
        <f t="shared" si="49"/>
        <v>0</v>
      </c>
      <c r="BL383" s="6" t="s">
        <v>81</v>
      </c>
      <c r="BM383" s="143" t="s">
        <v>1730</v>
      </c>
    </row>
    <row r="384" spans="2:65" s="16" customFormat="1" ht="24.15" customHeight="1">
      <c r="B384" s="131"/>
      <c r="C384" s="132" t="s">
        <v>1731</v>
      </c>
      <c r="D384" s="132" t="s">
        <v>130</v>
      </c>
      <c r="E384" s="133" t="s">
        <v>1732</v>
      </c>
      <c r="F384" s="134" t="s">
        <v>1733</v>
      </c>
      <c r="G384" s="135" t="s">
        <v>1705</v>
      </c>
      <c r="H384" s="136">
        <v>15</v>
      </c>
      <c r="I384" s="137"/>
      <c r="J384" s="137">
        <f t="shared" si="40"/>
        <v>0</v>
      </c>
      <c r="K384" s="138"/>
      <c r="L384" s="17"/>
      <c r="M384" s="139"/>
      <c r="N384" s="140" t="s">
        <v>34</v>
      </c>
      <c r="O384" s="141">
        <v>0</v>
      </c>
      <c r="P384" s="141">
        <f t="shared" si="41"/>
        <v>0</v>
      </c>
      <c r="Q384" s="141">
        <v>0</v>
      </c>
      <c r="R384" s="141">
        <f t="shared" si="42"/>
        <v>0</v>
      </c>
      <c r="S384" s="141">
        <v>0</v>
      </c>
      <c r="T384" s="142">
        <f t="shared" si="43"/>
        <v>0</v>
      </c>
      <c r="AR384" s="143" t="s">
        <v>81</v>
      </c>
      <c r="AT384" s="143" t="s">
        <v>130</v>
      </c>
      <c r="AU384" s="143" t="s">
        <v>96</v>
      </c>
      <c r="AY384" s="6" t="s">
        <v>128</v>
      </c>
      <c r="BE384" s="144">
        <f t="shared" si="44"/>
        <v>0</v>
      </c>
      <c r="BF384" s="144">
        <f t="shared" si="45"/>
        <v>0</v>
      </c>
      <c r="BG384" s="144">
        <f t="shared" si="46"/>
        <v>0</v>
      </c>
      <c r="BH384" s="144">
        <f t="shared" si="47"/>
        <v>0</v>
      </c>
      <c r="BI384" s="144">
        <f t="shared" si="48"/>
        <v>0</v>
      </c>
      <c r="BJ384" s="6" t="s">
        <v>96</v>
      </c>
      <c r="BK384" s="144">
        <f t="shared" si="49"/>
        <v>0</v>
      </c>
      <c r="BL384" s="6" t="s">
        <v>81</v>
      </c>
      <c r="BM384" s="143" t="s">
        <v>1734</v>
      </c>
    </row>
    <row r="385" spans="2:65" s="16" customFormat="1" ht="24.15" customHeight="1">
      <c r="B385" s="131"/>
      <c r="C385" s="132" t="s">
        <v>613</v>
      </c>
      <c r="D385" s="132" t="s">
        <v>130</v>
      </c>
      <c r="E385" s="133" t="s">
        <v>1735</v>
      </c>
      <c r="F385" s="134" t="s">
        <v>1736</v>
      </c>
      <c r="G385" s="135" t="s">
        <v>40</v>
      </c>
      <c r="H385" s="136">
        <v>15</v>
      </c>
      <c r="I385" s="137"/>
      <c r="J385" s="137">
        <f t="shared" si="40"/>
        <v>0</v>
      </c>
      <c r="K385" s="138"/>
      <c r="L385" s="17"/>
      <c r="M385" s="139"/>
      <c r="N385" s="140" t="s">
        <v>34</v>
      </c>
      <c r="O385" s="141">
        <v>0</v>
      </c>
      <c r="P385" s="141">
        <f t="shared" si="41"/>
        <v>0</v>
      </c>
      <c r="Q385" s="141">
        <v>0</v>
      </c>
      <c r="R385" s="141">
        <f t="shared" si="42"/>
        <v>0</v>
      </c>
      <c r="S385" s="141">
        <v>0</v>
      </c>
      <c r="T385" s="142">
        <f t="shared" si="43"/>
        <v>0</v>
      </c>
      <c r="AR385" s="143" t="s">
        <v>81</v>
      </c>
      <c r="AT385" s="143" t="s">
        <v>130</v>
      </c>
      <c r="AU385" s="143" t="s">
        <v>96</v>
      </c>
      <c r="AY385" s="6" t="s">
        <v>128</v>
      </c>
      <c r="BE385" s="144">
        <f t="shared" si="44"/>
        <v>0</v>
      </c>
      <c r="BF385" s="144">
        <f t="shared" si="45"/>
        <v>0</v>
      </c>
      <c r="BG385" s="144">
        <f t="shared" si="46"/>
        <v>0</v>
      </c>
      <c r="BH385" s="144">
        <f t="shared" si="47"/>
        <v>0</v>
      </c>
      <c r="BI385" s="144">
        <f t="shared" si="48"/>
        <v>0</v>
      </c>
      <c r="BJ385" s="6" t="s">
        <v>96</v>
      </c>
      <c r="BK385" s="144">
        <f t="shared" si="49"/>
        <v>0</v>
      </c>
      <c r="BL385" s="6" t="s">
        <v>81</v>
      </c>
      <c r="BM385" s="143" t="s">
        <v>1737</v>
      </c>
    </row>
    <row r="386" spans="2:65" s="16" customFormat="1" ht="24.15" customHeight="1">
      <c r="B386" s="131"/>
      <c r="C386" s="132" t="s">
        <v>1738</v>
      </c>
      <c r="D386" s="132" t="s">
        <v>130</v>
      </c>
      <c r="E386" s="133" t="s">
        <v>1739</v>
      </c>
      <c r="F386" s="134" t="s">
        <v>1740</v>
      </c>
      <c r="G386" s="135" t="s">
        <v>40</v>
      </c>
      <c r="H386" s="136">
        <v>5</v>
      </c>
      <c r="I386" s="137"/>
      <c r="J386" s="137">
        <f t="shared" si="40"/>
        <v>0</v>
      </c>
      <c r="K386" s="138"/>
      <c r="L386" s="17"/>
      <c r="M386" s="139"/>
      <c r="N386" s="140" t="s">
        <v>34</v>
      </c>
      <c r="O386" s="141">
        <v>0</v>
      </c>
      <c r="P386" s="141">
        <f t="shared" si="41"/>
        <v>0</v>
      </c>
      <c r="Q386" s="141">
        <v>0</v>
      </c>
      <c r="R386" s="141">
        <f t="shared" si="42"/>
        <v>0</v>
      </c>
      <c r="S386" s="141">
        <v>0</v>
      </c>
      <c r="T386" s="142">
        <f t="shared" si="43"/>
        <v>0</v>
      </c>
      <c r="AR386" s="143" t="s">
        <v>81</v>
      </c>
      <c r="AT386" s="143" t="s">
        <v>130</v>
      </c>
      <c r="AU386" s="143" t="s">
        <v>96</v>
      </c>
      <c r="AY386" s="6" t="s">
        <v>128</v>
      </c>
      <c r="BE386" s="144">
        <f t="shared" si="44"/>
        <v>0</v>
      </c>
      <c r="BF386" s="144">
        <f t="shared" si="45"/>
        <v>0</v>
      </c>
      <c r="BG386" s="144">
        <f t="shared" si="46"/>
        <v>0</v>
      </c>
      <c r="BH386" s="144">
        <f t="shared" si="47"/>
        <v>0</v>
      </c>
      <c r="BI386" s="144">
        <f t="shared" si="48"/>
        <v>0</v>
      </c>
      <c r="BJ386" s="6" t="s">
        <v>96</v>
      </c>
      <c r="BK386" s="144">
        <f t="shared" si="49"/>
        <v>0</v>
      </c>
      <c r="BL386" s="6" t="s">
        <v>81</v>
      </c>
      <c r="BM386" s="143" t="s">
        <v>1741</v>
      </c>
    </row>
    <row r="387" spans="2:65" s="119" customFormat="1" ht="22.95" customHeight="1">
      <c r="B387" s="120"/>
      <c r="D387" s="121" t="s">
        <v>67</v>
      </c>
      <c r="E387" s="129" t="s">
        <v>1742</v>
      </c>
      <c r="F387" s="129" t="s">
        <v>1743</v>
      </c>
      <c r="J387" s="130">
        <f>BK387</f>
        <v>0</v>
      </c>
      <c r="L387" s="120"/>
      <c r="M387" s="124"/>
      <c r="P387" s="125">
        <f>SUM(P388:P406)</f>
        <v>0</v>
      </c>
      <c r="R387" s="125">
        <f>SUM(R388:R406)</f>
        <v>0</v>
      </c>
      <c r="T387" s="126">
        <f>SUM(T388:T406)</f>
        <v>0</v>
      </c>
      <c r="AR387" s="121" t="s">
        <v>76</v>
      </c>
      <c r="AT387" s="127" t="s">
        <v>67</v>
      </c>
      <c r="AU387" s="127" t="s">
        <v>76</v>
      </c>
      <c r="AY387" s="121" t="s">
        <v>128</v>
      </c>
      <c r="BK387" s="128">
        <f>SUM(BK388:BK406)</f>
        <v>0</v>
      </c>
    </row>
    <row r="388" spans="2:65" s="16" customFormat="1" ht="24.15" customHeight="1">
      <c r="B388" s="131"/>
      <c r="C388" s="132" t="s">
        <v>616</v>
      </c>
      <c r="D388" s="132" t="s">
        <v>130</v>
      </c>
      <c r="E388" s="133" t="s">
        <v>1744</v>
      </c>
      <c r="F388" s="134" t="s">
        <v>1745</v>
      </c>
      <c r="G388" s="135" t="s">
        <v>153</v>
      </c>
      <c r="H388" s="136">
        <v>430</v>
      </c>
      <c r="I388" s="137"/>
      <c r="J388" s="137">
        <f t="shared" ref="J388:J406" si="50">ROUND(I388*H388,2)</f>
        <v>0</v>
      </c>
      <c r="K388" s="138"/>
      <c r="L388" s="17"/>
      <c r="M388" s="139"/>
      <c r="N388" s="140" t="s">
        <v>34</v>
      </c>
      <c r="O388" s="141">
        <v>0</v>
      </c>
      <c r="P388" s="141">
        <f t="shared" ref="P388:P406" si="51">O388*H388</f>
        <v>0</v>
      </c>
      <c r="Q388" s="141">
        <v>0</v>
      </c>
      <c r="R388" s="141">
        <f t="shared" ref="R388:R406" si="52">Q388*H388</f>
        <v>0</v>
      </c>
      <c r="S388" s="141">
        <v>0</v>
      </c>
      <c r="T388" s="142">
        <f t="shared" ref="T388:T406" si="53">S388*H388</f>
        <v>0</v>
      </c>
      <c r="AR388" s="143" t="s">
        <v>81</v>
      </c>
      <c r="AT388" s="143" t="s">
        <v>130</v>
      </c>
      <c r="AU388" s="143" t="s">
        <v>96</v>
      </c>
      <c r="AY388" s="6" t="s">
        <v>128</v>
      </c>
      <c r="BE388" s="144">
        <f t="shared" ref="BE388:BE406" si="54">IF(N388="základná",J388,0)</f>
        <v>0</v>
      </c>
      <c r="BF388" s="144">
        <f t="shared" ref="BF388:BF406" si="55">IF(N388="znížená",J388,0)</f>
        <v>0</v>
      </c>
      <c r="BG388" s="144">
        <f t="shared" ref="BG388:BG406" si="56">IF(N388="zákl. prenesená",J388,0)</f>
        <v>0</v>
      </c>
      <c r="BH388" s="144">
        <f t="shared" ref="BH388:BH406" si="57">IF(N388="zníž. prenesená",J388,0)</f>
        <v>0</v>
      </c>
      <c r="BI388" s="144">
        <f t="shared" ref="BI388:BI406" si="58">IF(N388="nulová",J388,0)</f>
        <v>0</v>
      </c>
      <c r="BJ388" s="6" t="s">
        <v>96</v>
      </c>
      <c r="BK388" s="144">
        <f t="shared" ref="BK388:BK406" si="59">ROUND(I388*H388,2)</f>
        <v>0</v>
      </c>
      <c r="BL388" s="6" t="s">
        <v>81</v>
      </c>
      <c r="BM388" s="143" t="s">
        <v>1746</v>
      </c>
    </row>
    <row r="389" spans="2:65" s="16" customFormat="1" ht="37.950000000000003" customHeight="1">
      <c r="B389" s="131"/>
      <c r="C389" s="132" t="s">
        <v>1747</v>
      </c>
      <c r="D389" s="132" t="s">
        <v>130</v>
      </c>
      <c r="E389" s="133" t="s">
        <v>1748</v>
      </c>
      <c r="F389" s="134" t="s">
        <v>1749</v>
      </c>
      <c r="G389" s="135" t="s">
        <v>153</v>
      </c>
      <c r="H389" s="136">
        <v>430</v>
      </c>
      <c r="I389" s="137"/>
      <c r="J389" s="137">
        <f t="shared" si="50"/>
        <v>0</v>
      </c>
      <c r="K389" s="138"/>
      <c r="L389" s="17"/>
      <c r="M389" s="139"/>
      <c r="N389" s="140" t="s">
        <v>34</v>
      </c>
      <c r="O389" s="141">
        <v>0</v>
      </c>
      <c r="P389" s="141">
        <f t="shared" si="51"/>
        <v>0</v>
      </c>
      <c r="Q389" s="141">
        <v>0</v>
      </c>
      <c r="R389" s="141">
        <f t="shared" si="52"/>
        <v>0</v>
      </c>
      <c r="S389" s="141">
        <v>0</v>
      </c>
      <c r="T389" s="142">
        <f t="shared" si="53"/>
        <v>0</v>
      </c>
      <c r="AR389" s="143" t="s">
        <v>81</v>
      </c>
      <c r="AT389" s="143" t="s">
        <v>130</v>
      </c>
      <c r="AU389" s="143" t="s">
        <v>96</v>
      </c>
      <c r="AY389" s="6" t="s">
        <v>128</v>
      </c>
      <c r="BE389" s="144">
        <f t="shared" si="54"/>
        <v>0</v>
      </c>
      <c r="BF389" s="144">
        <f t="shared" si="55"/>
        <v>0</v>
      </c>
      <c r="BG389" s="144">
        <f t="shared" si="56"/>
        <v>0</v>
      </c>
      <c r="BH389" s="144">
        <f t="shared" si="57"/>
        <v>0</v>
      </c>
      <c r="BI389" s="144">
        <f t="shared" si="58"/>
        <v>0</v>
      </c>
      <c r="BJ389" s="6" t="s">
        <v>96</v>
      </c>
      <c r="BK389" s="144">
        <f t="shared" si="59"/>
        <v>0</v>
      </c>
      <c r="BL389" s="6" t="s">
        <v>81</v>
      </c>
      <c r="BM389" s="143" t="s">
        <v>1750</v>
      </c>
    </row>
    <row r="390" spans="2:65" s="16" customFormat="1" ht="24.15" customHeight="1">
      <c r="B390" s="131"/>
      <c r="C390" s="132" t="s">
        <v>619</v>
      </c>
      <c r="D390" s="132" t="s">
        <v>130</v>
      </c>
      <c r="E390" s="133" t="s">
        <v>1751</v>
      </c>
      <c r="F390" s="134" t="s">
        <v>1752</v>
      </c>
      <c r="G390" s="135" t="s">
        <v>267</v>
      </c>
      <c r="H390" s="136">
        <v>7</v>
      </c>
      <c r="I390" s="137"/>
      <c r="J390" s="137">
        <f t="shared" si="50"/>
        <v>0</v>
      </c>
      <c r="K390" s="138"/>
      <c r="L390" s="17"/>
      <c r="M390" s="139"/>
      <c r="N390" s="140" t="s">
        <v>34</v>
      </c>
      <c r="O390" s="141">
        <v>0</v>
      </c>
      <c r="P390" s="141">
        <f t="shared" si="51"/>
        <v>0</v>
      </c>
      <c r="Q390" s="141">
        <v>0</v>
      </c>
      <c r="R390" s="141">
        <f t="shared" si="52"/>
        <v>0</v>
      </c>
      <c r="S390" s="141">
        <v>0</v>
      </c>
      <c r="T390" s="142">
        <f t="shared" si="53"/>
        <v>0</v>
      </c>
      <c r="AR390" s="143" t="s">
        <v>81</v>
      </c>
      <c r="AT390" s="143" t="s">
        <v>130</v>
      </c>
      <c r="AU390" s="143" t="s">
        <v>96</v>
      </c>
      <c r="AY390" s="6" t="s">
        <v>128</v>
      </c>
      <c r="BE390" s="144">
        <f t="shared" si="54"/>
        <v>0</v>
      </c>
      <c r="BF390" s="144">
        <f t="shared" si="55"/>
        <v>0</v>
      </c>
      <c r="BG390" s="144">
        <f t="shared" si="56"/>
        <v>0</v>
      </c>
      <c r="BH390" s="144">
        <f t="shared" si="57"/>
        <v>0</v>
      </c>
      <c r="BI390" s="144">
        <f t="shared" si="58"/>
        <v>0</v>
      </c>
      <c r="BJ390" s="6" t="s">
        <v>96</v>
      </c>
      <c r="BK390" s="144">
        <f t="shared" si="59"/>
        <v>0</v>
      </c>
      <c r="BL390" s="6" t="s">
        <v>81</v>
      </c>
      <c r="BM390" s="143" t="s">
        <v>1753</v>
      </c>
    </row>
    <row r="391" spans="2:65" s="16" customFormat="1" ht="24.15" customHeight="1">
      <c r="B391" s="131"/>
      <c r="C391" s="132" t="s">
        <v>1754</v>
      </c>
      <c r="D391" s="132" t="s">
        <v>130</v>
      </c>
      <c r="E391" s="133" t="s">
        <v>1755</v>
      </c>
      <c r="F391" s="134" t="s">
        <v>1756</v>
      </c>
      <c r="G391" s="135" t="s">
        <v>267</v>
      </c>
      <c r="H391" s="136">
        <v>7</v>
      </c>
      <c r="I391" s="137"/>
      <c r="J391" s="137">
        <f t="shared" si="50"/>
        <v>0</v>
      </c>
      <c r="K391" s="138"/>
      <c r="L391" s="17"/>
      <c r="M391" s="139"/>
      <c r="N391" s="140" t="s">
        <v>34</v>
      </c>
      <c r="O391" s="141">
        <v>0</v>
      </c>
      <c r="P391" s="141">
        <f t="shared" si="51"/>
        <v>0</v>
      </c>
      <c r="Q391" s="141">
        <v>0</v>
      </c>
      <c r="R391" s="141">
        <f t="shared" si="52"/>
        <v>0</v>
      </c>
      <c r="S391" s="141">
        <v>0</v>
      </c>
      <c r="T391" s="142">
        <f t="shared" si="53"/>
        <v>0</v>
      </c>
      <c r="AR391" s="143" t="s">
        <v>81</v>
      </c>
      <c r="AT391" s="143" t="s">
        <v>130</v>
      </c>
      <c r="AU391" s="143" t="s">
        <v>96</v>
      </c>
      <c r="AY391" s="6" t="s">
        <v>128</v>
      </c>
      <c r="BE391" s="144">
        <f t="shared" si="54"/>
        <v>0</v>
      </c>
      <c r="BF391" s="144">
        <f t="shared" si="55"/>
        <v>0</v>
      </c>
      <c r="BG391" s="144">
        <f t="shared" si="56"/>
        <v>0</v>
      </c>
      <c r="BH391" s="144">
        <f t="shared" si="57"/>
        <v>0</v>
      </c>
      <c r="BI391" s="144">
        <f t="shared" si="58"/>
        <v>0</v>
      </c>
      <c r="BJ391" s="6" t="s">
        <v>96</v>
      </c>
      <c r="BK391" s="144">
        <f t="shared" si="59"/>
        <v>0</v>
      </c>
      <c r="BL391" s="6" t="s">
        <v>81</v>
      </c>
      <c r="BM391" s="143" t="s">
        <v>1757</v>
      </c>
    </row>
    <row r="392" spans="2:65" s="16" customFormat="1" ht="24.15" customHeight="1">
      <c r="B392" s="131"/>
      <c r="C392" s="132" t="s">
        <v>622</v>
      </c>
      <c r="D392" s="132" t="s">
        <v>130</v>
      </c>
      <c r="E392" s="133" t="s">
        <v>1758</v>
      </c>
      <c r="F392" s="134" t="s">
        <v>1759</v>
      </c>
      <c r="G392" s="135" t="s">
        <v>267</v>
      </c>
      <c r="H392" s="136">
        <v>1</v>
      </c>
      <c r="I392" s="137"/>
      <c r="J392" s="137">
        <f t="shared" si="50"/>
        <v>0</v>
      </c>
      <c r="K392" s="138"/>
      <c r="L392" s="17"/>
      <c r="M392" s="139"/>
      <c r="N392" s="140" t="s">
        <v>34</v>
      </c>
      <c r="O392" s="141">
        <v>0</v>
      </c>
      <c r="P392" s="141">
        <f t="shared" si="51"/>
        <v>0</v>
      </c>
      <c r="Q392" s="141">
        <v>0</v>
      </c>
      <c r="R392" s="141">
        <f t="shared" si="52"/>
        <v>0</v>
      </c>
      <c r="S392" s="141">
        <v>0</v>
      </c>
      <c r="T392" s="142">
        <f t="shared" si="53"/>
        <v>0</v>
      </c>
      <c r="AR392" s="143" t="s">
        <v>81</v>
      </c>
      <c r="AT392" s="143" t="s">
        <v>130</v>
      </c>
      <c r="AU392" s="143" t="s">
        <v>96</v>
      </c>
      <c r="AY392" s="6" t="s">
        <v>128</v>
      </c>
      <c r="BE392" s="144">
        <f t="shared" si="54"/>
        <v>0</v>
      </c>
      <c r="BF392" s="144">
        <f t="shared" si="55"/>
        <v>0</v>
      </c>
      <c r="BG392" s="144">
        <f t="shared" si="56"/>
        <v>0</v>
      </c>
      <c r="BH392" s="144">
        <f t="shared" si="57"/>
        <v>0</v>
      </c>
      <c r="BI392" s="144">
        <f t="shared" si="58"/>
        <v>0</v>
      </c>
      <c r="BJ392" s="6" t="s">
        <v>96</v>
      </c>
      <c r="BK392" s="144">
        <f t="shared" si="59"/>
        <v>0</v>
      </c>
      <c r="BL392" s="6" t="s">
        <v>81</v>
      </c>
      <c r="BM392" s="143" t="s">
        <v>1760</v>
      </c>
    </row>
    <row r="393" spans="2:65" s="16" customFormat="1" ht="24.15" customHeight="1">
      <c r="B393" s="131"/>
      <c r="C393" s="132" t="s">
        <v>1761</v>
      </c>
      <c r="D393" s="132" t="s">
        <v>130</v>
      </c>
      <c r="E393" s="133" t="s">
        <v>1762</v>
      </c>
      <c r="F393" s="134" t="s">
        <v>1763</v>
      </c>
      <c r="G393" s="135" t="s">
        <v>267</v>
      </c>
      <c r="H393" s="136">
        <v>1</v>
      </c>
      <c r="I393" s="137"/>
      <c r="J393" s="137">
        <f t="shared" si="50"/>
        <v>0</v>
      </c>
      <c r="K393" s="138"/>
      <c r="L393" s="17"/>
      <c r="M393" s="139"/>
      <c r="N393" s="140" t="s">
        <v>34</v>
      </c>
      <c r="O393" s="141">
        <v>0</v>
      </c>
      <c r="P393" s="141">
        <f t="shared" si="51"/>
        <v>0</v>
      </c>
      <c r="Q393" s="141">
        <v>0</v>
      </c>
      <c r="R393" s="141">
        <f t="shared" si="52"/>
        <v>0</v>
      </c>
      <c r="S393" s="141">
        <v>0</v>
      </c>
      <c r="T393" s="142">
        <f t="shared" si="53"/>
        <v>0</v>
      </c>
      <c r="AR393" s="143" t="s">
        <v>81</v>
      </c>
      <c r="AT393" s="143" t="s">
        <v>130</v>
      </c>
      <c r="AU393" s="143" t="s">
        <v>96</v>
      </c>
      <c r="AY393" s="6" t="s">
        <v>128</v>
      </c>
      <c r="BE393" s="144">
        <f t="shared" si="54"/>
        <v>0</v>
      </c>
      <c r="BF393" s="144">
        <f t="shared" si="55"/>
        <v>0</v>
      </c>
      <c r="BG393" s="144">
        <f t="shared" si="56"/>
        <v>0</v>
      </c>
      <c r="BH393" s="144">
        <f t="shared" si="57"/>
        <v>0</v>
      </c>
      <c r="BI393" s="144">
        <f t="shared" si="58"/>
        <v>0</v>
      </c>
      <c r="BJ393" s="6" t="s">
        <v>96</v>
      </c>
      <c r="BK393" s="144">
        <f t="shared" si="59"/>
        <v>0</v>
      </c>
      <c r="BL393" s="6" t="s">
        <v>81</v>
      </c>
      <c r="BM393" s="143" t="s">
        <v>1764</v>
      </c>
    </row>
    <row r="394" spans="2:65" s="16" customFormat="1" ht="24.15" customHeight="1">
      <c r="B394" s="131"/>
      <c r="C394" s="132" t="s">
        <v>625</v>
      </c>
      <c r="D394" s="132" t="s">
        <v>130</v>
      </c>
      <c r="E394" s="133" t="s">
        <v>1765</v>
      </c>
      <c r="F394" s="134" t="s">
        <v>1766</v>
      </c>
      <c r="G394" s="135" t="s">
        <v>267</v>
      </c>
      <c r="H394" s="136">
        <v>5</v>
      </c>
      <c r="I394" s="137"/>
      <c r="J394" s="137">
        <f t="shared" si="50"/>
        <v>0</v>
      </c>
      <c r="K394" s="138"/>
      <c r="L394" s="17"/>
      <c r="M394" s="139"/>
      <c r="N394" s="140" t="s">
        <v>34</v>
      </c>
      <c r="O394" s="141">
        <v>0</v>
      </c>
      <c r="P394" s="141">
        <f t="shared" si="51"/>
        <v>0</v>
      </c>
      <c r="Q394" s="141">
        <v>0</v>
      </c>
      <c r="R394" s="141">
        <f t="shared" si="52"/>
        <v>0</v>
      </c>
      <c r="S394" s="141">
        <v>0</v>
      </c>
      <c r="T394" s="142">
        <f t="shared" si="53"/>
        <v>0</v>
      </c>
      <c r="AR394" s="143" t="s">
        <v>81</v>
      </c>
      <c r="AT394" s="143" t="s">
        <v>130</v>
      </c>
      <c r="AU394" s="143" t="s">
        <v>96</v>
      </c>
      <c r="AY394" s="6" t="s">
        <v>128</v>
      </c>
      <c r="BE394" s="144">
        <f t="shared" si="54"/>
        <v>0</v>
      </c>
      <c r="BF394" s="144">
        <f t="shared" si="55"/>
        <v>0</v>
      </c>
      <c r="BG394" s="144">
        <f t="shared" si="56"/>
        <v>0</v>
      </c>
      <c r="BH394" s="144">
        <f t="shared" si="57"/>
        <v>0</v>
      </c>
      <c r="BI394" s="144">
        <f t="shared" si="58"/>
        <v>0</v>
      </c>
      <c r="BJ394" s="6" t="s">
        <v>96</v>
      </c>
      <c r="BK394" s="144">
        <f t="shared" si="59"/>
        <v>0</v>
      </c>
      <c r="BL394" s="6" t="s">
        <v>81</v>
      </c>
      <c r="BM394" s="143" t="s">
        <v>1767</v>
      </c>
    </row>
    <row r="395" spans="2:65" s="16" customFormat="1" ht="24.15" customHeight="1">
      <c r="B395" s="131"/>
      <c r="C395" s="132" t="s">
        <v>1768</v>
      </c>
      <c r="D395" s="132" t="s">
        <v>130</v>
      </c>
      <c r="E395" s="133" t="s">
        <v>1769</v>
      </c>
      <c r="F395" s="134" t="s">
        <v>1770</v>
      </c>
      <c r="G395" s="135" t="s">
        <v>267</v>
      </c>
      <c r="H395" s="136">
        <v>8</v>
      </c>
      <c r="I395" s="137"/>
      <c r="J395" s="137">
        <f t="shared" si="50"/>
        <v>0</v>
      </c>
      <c r="K395" s="138"/>
      <c r="L395" s="17"/>
      <c r="M395" s="139"/>
      <c r="N395" s="140" t="s">
        <v>34</v>
      </c>
      <c r="O395" s="141">
        <v>0</v>
      </c>
      <c r="P395" s="141">
        <f t="shared" si="51"/>
        <v>0</v>
      </c>
      <c r="Q395" s="141">
        <v>0</v>
      </c>
      <c r="R395" s="141">
        <f t="shared" si="52"/>
        <v>0</v>
      </c>
      <c r="S395" s="141">
        <v>0</v>
      </c>
      <c r="T395" s="142">
        <f t="shared" si="53"/>
        <v>0</v>
      </c>
      <c r="AR395" s="143" t="s">
        <v>81</v>
      </c>
      <c r="AT395" s="143" t="s">
        <v>130</v>
      </c>
      <c r="AU395" s="143" t="s">
        <v>96</v>
      </c>
      <c r="AY395" s="6" t="s">
        <v>128</v>
      </c>
      <c r="BE395" s="144">
        <f t="shared" si="54"/>
        <v>0</v>
      </c>
      <c r="BF395" s="144">
        <f t="shared" si="55"/>
        <v>0</v>
      </c>
      <c r="BG395" s="144">
        <f t="shared" si="56"/>
        <v>0</v>
      </c>
      <c r="BH395" s="144">
        <f t="shared" si="57"/>
        <v>0</v>
      </c>
      <c r="BI395" s="144">
        <f t="shared" si="58"/>
        <v>0</v>
      </c>
      <c r="BJ395" s="6" t="s">
        <v>96</v>
      </c>
      <c r="BK395" s="144">
        <f t="shared" si="59"/>
        <v>0</v>
      </c>
      <c r="BL395" s="6" t="s">
        <v>81</v>
      </c>
      <c r="BM395" s="143" t="s">
        <v>1771</v>
      </c>
    </row>
    <row r="396" spans="2:65" s="16" customFormat="1" ht="24.15" customHeight="1">
      <c r="B396" s="131"/>
      <c r="C396" s="149" t="s">
        <v>628</v>
      </c>
      <c r="D396" s="149" t="s">
        <v>257</v>
      </c>
      <c r="E396" s="150" t="s">
        <v>1772</v>
      </c>
      <c r="F396" s="151" t="s">
        <v>1773</v>
      </c>
      <c r="G396" s="152" t="s">
        <v>701</v>
      </c>
      <c r="H396" s="153">
        <v>1</v>
      </c>
      <c r="I396" s="154"/>
      <c r="J396" s="154">
        <f t="shared" si="50"/>
        <v>0</v>
      </c>
      <c r="K396" s="155"/>
      <c r="L396" s="156"/>
      <c r="M396" s="157"/>
      <c r="N396" s="158" t="s">
        <v>34</v>
      </c>
      <c r="O396" s="141">
        <v>0</v>
      </c>
      <c r="P396" s="141">
        <f t="shared" si="51"/>
        <v>0</v>
      </c>
      <c r="Q396" s="141">
        <v>0</v>
      </c>
      <c r="R396" s="141">
        <f t="shared" si="52"/>
        <v>0</v>
      </c>
      <c r="S396" s="141">
        <v>0</v>
      </c>
      <c r="T396" s="142">
        <f t="shared" si="53"/>
        <v>0</v>
      </c>
      <c r="AR396" s="143" t="s">
        <v>141</v>
      </c>
      <c r="AT396" s="143" t="s">
        <v>257</v>
      </c>
      <c r="AU396" s="143" t="s">
        <v>96</v>
      </c>
      <c r="AY396" s="6" t="s">
        <v>128</v>
      </c>
      <c r="BE396" s="144">
        <f t="shared" si="54"/>
        <v>0</v>
      </c>
      <c r="BF396" s="144">
        <f t="shared" si="55"/>
        <v>0</v>
      </c>
      <c r="BG396" s="144">
        <f t="shared" si="56"/>
        <v>0</v>
      </c>
      <c r="BH396" s="144">
        <f t="shared" si="57"/>
        <v>0</v>
      </c>
      <c r="BI396" s="144">
        <f t="shared" si="58"/>
        <v>0</v>
      </c>
      <c r="BJ396" s="6" t="s">
        <v>96</v>
      </c>
      <c r="BK396" s="144">
        <f t="shared" si="59"/>
        <v>0</v>
      </c>
      <c r="BL396" s="6" t="s">
        <v>81</v>
      </c>
      <c r="BM396" s="143" t="s">
        <v>1774</v>
      </c>
    </row>
    <row r="397" spans="2:65" s="16" customFormat="1" ht="24.15" customHeight="1">
      <c r="B397" s="131"/>
      <c r="C397" s="149" t="s">
        <v>1775</v>
      </c>
      <c r="D397" s="149" t="s">
        <v>257</v>
      </c>
      <c r="E397" s="150" t="s">
        <v>1776</v>
      </c>
      <c r="F397" s="151" t="s">
        <v>1777</v>
      </c>
      <c r="G397" s="152" t="s">
        <v>148</v>
      </c>
      <c r="H397" s="153">
        <v>8</v>
      </c>
      <c r="I397" s="154"/>
      <c r="J397" s="154">
        <f t="shared" si="50"/>
        <v>0</v>
      </c>
      <c r="K397" s="155"/>
      <c r="L397" s="156"/>
      <c r="M397" s="157"/>
      <c r="N397" s="158" t="s">
        <v>34</v>
      </c>
      <c r="O397" s="141">
        <v>0</v>
      </c>
      <c r="P397" s="141">
        <f t="shared" si="51"/>
        <v>0</v>
      </c>
      <c r="Q397" s="141">
        <v>0</v>
      </c>
      <c r="R397" s="141">
        <f t="shared" si="52"/>
        <v>0</v>
      </c>
      <c r="S397" s="141">
        <v>0</v>
      </c>
      <c r="T397" s="142">
        <f t="shared" si="53"/>
        <v>0</v>
      </c>
      <c r="AR397" s="143" t="s">
        <v>141</v>
      </c>
      <c r="AT397" s="143" t="s">
        <v>257</v>
      </c>
      <c r="AU397" s="143" t="s">
        <v>96</v>
      </c>
      <c r="AY397" s="6" t="s">
        <v>128</v>
      </c>
      <c r="BE397" s="144">
        <f t="shared" si="54"/>
        <v>0</v>
      </c>
      <c r="BF397" s="144">
        <f t="shared" si="55"/>
        <v>0</v>
      </c>
      <c r="BG397" s="144">
        <f t="shared" si="56"/>
        <v>0</v>
      </c>
      <c r="BH397" s="144">
        <f t="shared" si="57"/>
        <v>0</v>
      </c>
      <c r="BI397" s="144">
        <f t="shared" si="58"/>
        <v>0</v>
      </c>
      <c r="BJ397" s="6" t="s">
        <v>96</v>
      </c>
      <c r="BK397" s="144">
        <f t="shared" si="59"/>
        <v>0</v>
      </c>
      <c r="BL397" s="6" t="s">
        <v>81</v>
      </c>
      <c r="BM397" s="143" t="s">
        <v>1778</v>
      </c>
    </row>
    <row r="398" spans="2:65" s="16" customFormat="1" ht="24.15" customHeight="1">
      <c r="B398" s="131"/>
      <c r="C398" s="149" t="s">
        <v>631</v>
      </c>
      <c r="D398" s="149" t="s">
        <v>257</v>
      </c>
      <c r="E398" s="150" t="s">
        <v>1779</v>
      </c>
      <c r="F398" s="151" t="s">
        <v>1780</v>
      </c>
      <c r="G398" s="152" t="s">
        <v>148</v>
      </c>
      <c r="H398" s="153">
        <v>8</v>
      </c>
      <c r="I398" s="154"/>
      <c r="J398" s="154">
        <f t="shared" si="50"/>
        <v>0</v>
      </c>
      <c r="K398" s="155"/>
      <c r="L398" s="156"/>
      <c r="M398" s="157"/>
      <c r="N398" s="158" t="s">
        <v>34</v>
      </c>
      <c r="O398" s="141">
        <v>0</v>
      </c>
      <c r="P398" s="141">
        <f t="shared" si="51"/>
        <v>0</v>
      </c>
      <c r="Q398" s="141">
        <v>0</v>
      </c>
      <c r="R398" s="141">
        <f t="shared" si="52"/>
        <v>0</v>
      </c>
      <c r="S398" s="141">
        <v>0</v>
      </c>
      <c r="T398" s="142">
        <f t="shared" si="53"/>
        <v>0</v>
      </c>
      <c r="AR398" s="143" t="s">
        <v>141</v>
      </c>
      <c r="AT398" s="143" t="s">
        <v>257</v>
      </c>
      <c r="AU398" s="143" t="s">
        <v>96</v>
      </c>
      <c r="AY398" s="6" t="s">
        <v>128</v>
      </c>
      <c r="BE398" s="144">
        <f t="shared" si="54"/>
        <v>0</v>
      </c>
      <c r="BF398" s="144">
        <f t="shared" si="55"/>
        <v>0</v>
      </c>
      <c r="BG398" s="144">
        <f t="shared" si="56"/>
        <v>0</v>
      </c>
      <c r="BH398" s="144">
        <f t="shared" si="57"/>
        <v>0</v>
      </c>
      <c r="BI398" s="144">
        <f t="shared" si="58"/>
        <v>0</v>
      </c>
      <c r="BJ398" s="6" t="s">
        <v>96</v>
      </c>
      <c r="BK398" s="144">
        <f t="shared" si="59"/>
        <v>0</v>
      </c>
      <c r="BL398" s="6" t="s">
        <v>81</v>
      </c>
      <c r="BM398" s="143" t="s">
        <v>1781</v>
      </c>
    </row>
    <row r="399" spans="2:65" s="16" customFormat="1" ht="24.15" customHeight="1">
      <c r="B399" s="131"/>
      <c r="C399" s="149" t="s">
        <v>1782</v>
      </c>
      <c r="D399" s="149" t="s">
        <v>257</v>
      </c>
      <c r="E399" s="150" t="s">
        <v>1783</v>
      </c>
      <c r="F399" s="151" t="s">
        <v>1784</v>
      </c>
      <c r="G399" s="152" t="s">
        <v>148</v>
      </c>
      <c r="H399" s="153">
        <v>4</v>
      </c>
      <c r="I399" s="154"/>
      <c r="J399" s="154">
        <f t="shared" si="50"/>
        <v>0</v>
      </c>
      <c r="K399" s="155"/>
      <c r="L399" s="156"/>
      <c r="M399" s="157"/>
      <c r="N399" s="158" t="s">
        <v>34</v>
      </c>
      <c r="O399" s="141">
        <v>0</v>
      </c>
      <c r="P399" s="141">
        <f t="shared" si="51"/>
        <v>0</v>
      </c>
      <c r="Q399" s="141">
        <v>0</v>
      </c>
      <c r="R399" s="141">
        <f t="shared" si="52"/>
        <v>0</v>
      </c>
      <c r="S399" s="141">
        <v>0</v>
      </c>
      <c r="T399" s="142">
        <f t="shared" si="53"/>
        <v>0</v>
      </c>
      <c r="AR399" s="143" t="s">
        <v>141</v>
      </c>
      <c r="AT399" s="143" t="s">
        <v>257</v>
      </c>
      <c r="AU399" s="143" t="s">
        <v>96</v>
      </c>
      <c r="AY399" s="6" t="s">
        <v>128</v>
      </c>
      <c r="BE399" s="144">
        <f t="shared" si="54"/>
        <v>0</v>
      </c>
      <c r="BF399" s="144">
        <f t="shared" si="55"/>
        <v>0</v>
      </c>
      <c r="BG399" s="144">
        <f t="shared" si="56"/>
        <v>0</v>
      </c>
      <c r="BH399" s="144">
        <f t="shared" si="57"/>
        <v>0</v>
      </c>
      <c r="BI399" s="144">
        <f t="shared" si="58"/>
        <v>0</v>
      </c>
      <c r="BJ399" s="6" t="s">
        <v>96</v>
      </c>
      <c r="BK399" s="144">
        <f t="shared" si="59"/>
        <v>0</v>
      </c>
      <c r="BL399" s="6" t="s">
        <v>81</v>
      </c>
      <c r="BM399" s="143" t="s">
        <v>1785</v>
      </c>
    </row>
    <row r="400" spans="2:65" s="16" customFormat="1" ht="24.15" customHeight="1">
      <c r="B400" s="131"/>
      <c r="C400" s="149" t="s">
        <v>634</v>
      </c>
      <c r="D400" s="149" t="s">
        <v>257</v>
      </c>
      <c r="E400" s="150" t="s">
        <v>1786</v>
      </c>
      <c r="F400" s="151" t="s">
        <v>1787</v>
      </c>
      <c r="G400" s="152" t="s">
        <v>148</v>
      </c>
      <c r="H400" s="153">
        <v>1</v>
      </c>
      <c r="I400" s="154"/>
      <c r="J400" s="154">
        <f t="shared" si="50"/>
        <v>0</v>
      </c>
      <c r="K400" s="155"/>
      <c r="L400" s="156"/>
      <c r="M400" s="157"/>
      <c r="N400" s="158" t="s">
        <v>34</v>
      </c>
      <c r="O400" s="141">
        <v>0</v>
      </c>
      <c r="P400" s="141">
        <f t="shared" si="51"/>
        <v>0</v>
      </c>
      <c r="Q400" s="141">
        <v>0</v>
      </c>
      <c r="R400" s="141">
        <f t="shared" si="52"/>
        <v>0</v>
      </c>
      <c r="S400" s="141">
        <v>0</v>
      </c>
      <c r="T400" s="142">
        <f t="shared" si="53"/>
        <v>0</v>
      </c>
      <c r="AR400" s="143" t="s">
        <v>141</v>
      </c>
      <c r="AT400" s="143" t="s">
        <v>257</v>
      </c>
      <c r="AU400" s="143" t="s">
        <v>96</v>
      </c>
      <c r="AY400" s="6" t="s">
        <v>128</v>
      </c>
      <c r="BE400" s="144">
        <f t="shared" si="54"/>
        <v>0</v>
      </c>
      <c r="BF400" s="144">
        <f t="shared" si="55"/>
        <v>0</v>
      </c>
      <c r="BG400" s="144">
        <f t="shared" si="56"/>
        <v>0</v>
      </c>
      <c r="BH400" s="144">
        <f t="shared" si="57"/>
        <v>0</v>
      </c>
      <c r="BI400" s="144">
        <f t="shared" si="58"/>
        <v>0</v>
      </c>
      <c r="BJ400" s="6" t="s">
        <v>96</v>
      </c>
      <c r="BK400" s="144">
        <f t="shared" si="59"/>
        <v>0</v>
      </c>
      <c r="BL400" s="6" t="s">
        <v>81</v>
      </c>
      <c r="BM400" s="143" t="s">
        <v>1788</v>
      </c>
    </row>
    <row r="401" spans="2:65" s="16" customFormat="1" ht="24.15" customHeight="1">
      <c r="B401" s="131"/>
      <c r="C401" s="132" t="s">
        <v>1789</v>
      </c>
      <c r="D401" s="132" t="s">
        <v>130</v>
      </c>
      <c r="E401" s="133" t="s">
        <v>1790</v>
      </c>
      <c r="F401" s="134" t="s">
        <v>1791</v>
      </c>
      <c r="G401" s="135" t="s">
        <v>267</v>
      </c>
      <c r="H401" s="136">
        <v>1</v>
      </c>
      <c r="I401" s="137"/>
      <c r="J401" s="137">
        <f t="shared" si="50"/>
        <v>0</v>
      </c>
      <c r="K401" s="138"/>
      <c r="L401" s="17"/>
      <c r="M401" s="139"/>
      <c r="N401" s="140" t="s">
        <v>34</v>
      </c>
      <c r="O401" s="141">
        <v>0</v>
      </c>
      <c r="P401" s="141">
        <f t="shared" si="51"/>
        <v>0</v>
      </c>
      <c r="Q401" s="141">
        <v>0</v>
      </c>
      <c r="R401" s="141">
        <f t="shared" si="52"/>
        <v>0</v>
      </c>
      <c r="S401" s="141">
        <v>0</v>
      </c>
      <c r="T401" s="142">
        <f t="shared" si="53"/>
        <v>0</v>
      </c>
      <c r="AR401" s="143" t="s">
        <v>81</v>
      </c>
      <c r="AT401" s="143" t="s">
        <v>130</v>
      </c>
      <c r="AU401" s="143" t="s">
        <v>96</v>
      </c>
      <c r="AY401" s="6" t="s">
        <v>128</v>
      </c>
      <c r="BE401" s="144">
        <f t="shared" si="54"/>
        <v>0</v>
      </c>
      <c r="BF401" s="144">
        <f t="shared" si="55"/>
        <v>0</v>
      </c>
      <c r="BG401" s="144">
        <f t="shared" si="56"/>
        <v>0</v>
      </c>
      <c r="BH401" s="144">
        <f t="shared" si="57"/>
        <v>0</v>
      </c>
      <c r="BI401" s="144">
        <f t="shared" si="58"/>
        <v>0</v>
      </c>
      <c r="BJ401" s="6" t="s">
        <v>96</v>
      </c>
      <c r="BK401" s="144">
        <f t="shared" si="59"/>
        <v>0</v>
      </c>
      <c r="BL401" s="6" t="s">
        <v>81</v>
      </c>
      <c r="BM401" s="143" t="s">
        <v>1792</v>
      </c>
    </row>
    <row r="402" spans="2:65" s="16" customFormat="1" ht="24.15" customHeight="1">
      <c r="B402" s="131"/>
      <c r="C402" s="132" t="s">
        <v>639</v>
      </c>
      <c r="D402" s="132" t="s">
        <v>130</v>
      </c>
      <c r="E402" s="133" t="s">
        <v>1793</v>
      </c>
      <c r="F402" s="134" t="s">
        <v>1794</v>
      </c>
      <c r="G402" s="135" t="s">
        <v>267</v>
      </c>
      <c r="H402" s="136">
        <v>1</v>
      </c>
      <c r="I402" s="137"/>
      <c r="J402" s="137">
        <f t="shared" si="50"/>
        <v>0</v>
      </c>
      <c r="K402" s="138"/>
      <c r="L402" s="17"/>
      <c r="M402" s="139"/>
      <c r="N402" s="140" t="s">
        <v>34</v>
      </c>
      <c r="O402" s="141">
        <v>0</v>
      </c>
      <c r="P402" s="141">
        <f t="shared" si="51"/>
        <v>0</v>
      </c>
      <c r="Q402" s="141">
        <v>0</v>
      </c>
      <c r="R402" s="141">
        <f t="shared" si="52"/>
        <v>0</v>
      </c>
      <c r="S402" s="141">
        <v>0</v>
      </c>
      <c r="T402" s="142">
        <f t="shared" si="53"/>
        <v>0</v>
      </c>
      <c r="AR402" s="143" t="s">
        <v>81</v>
      </c>
      <c r="AT402" s="143" t="s">
        <v>130</v>
      </c>
      <c r="AU402" s="143" t="s">
        <v>96</v>
      </c>
      <c r="AY402" s="6" t="s">
        <v>128</v>
      </c>
      <c r="BE402" s="144">
        <f t="shared" si="54"/>
        <v>0</v>
      </c>
      <c r="BF402" s="144">
        <f t="shared" si="55"/>
        <v>0</v>
      </c>
      <c r="BG402" s="144">
        <f t="shared" si="56"/>
        <v>0</v>
      </c>
      <c r="BH402" s="144">
        <f t="shared" si="57"/>
        <v>0</v>
      </c>
      <c r="BI402" s="144">
        <f t="shared" si="58"/>
        <v>0</v>
      </c>
      <c r="BJ402" s="6" t="s">
        <v>96</v>
      </c>
      <c r="BK402" s="144">
        <f t="shared" si="59"/>
        <v>0</v>
      </c>
      <c r="BL402" s="6" t="s">
        <v>81</v>
      </c>
      <c r="BM402" s="143" t="s">
        <v>1795</v>
      </c>
    </row>
    <row r="403" spans="2:65" s="16" customFormat="1" ht="24.15" customHeight="1">
      <c r="B403" s="131"/>
      <c r="C403" s="132" t="s">
        <v>1796</v>
      </c>
      <c r="D403" s="132" t="s">
        <v>130</v>
      </c>
      <c r="E403" s="133" t="s">
        <v>1797</v>
      </c>
      <c r="F403" s="134" t="s">
        <v>1798</v>
      </c>
      <c r="G403" s="135" t="s">
        <v>267</v>
      </c>
      <c r="H403" s="136">
        <v>1</v>
      </c>
      <c r="I403" s="137"/>
      <c r="J403" s="137">
        <f t="shared" si="50"/>
        <v>0</v>
      </c>
      <c r="K403" s="138"/>
      <c r="L403" s="17"/>
      <c r="M403" s="139"/>
      <c r="N403" s="140" t="s">
        <v>34</v>
      </c>
      <c r="O403" s="141">
        <v>0</v>
      </c>
      <c r="P403" s="141">
        <f t="shared" si="51"/>
        <v>0</v>
      </c>
      <c r="Q403" s="141">
        <v>0</v>
      </c>
      <c r="R403" s="141">
        <f t="shared" si="52"/>
        <v>0</v>
      </c>
      <c r="S403" s="141">
        <v>0</v>
      </c>
      <c r="T403" s="142">
        <f t="shared" si="53"/>
        <v>0</v>
      </c>
      <c r="AR403" s="143" t="s">
        <v>81</v>
      </c>
      <c r="AT403" s="143" t="s">
        <v>130</v>
      </c>
      <c r="AU403" s="143" t="s">
        <v>96</v>
      </c>
      <c r="AY403" s="6" t="s">
        <v>128</v>
      </c>
      <c r="BE403" s="144">
        <f t="shared" si="54"/>
        <v>0</v>
      </c>
      <c r="BF403" s="144">
        <f t="shared" si="55"/>
        <v>0</v>
      </c>
      <c r="BG403" s="144">
        <f t="shared" si="56"/>
        <v>0</v>
      </c>
      <c r="BH403" s="144">
        <f t="shared" si="57"/>
        <v>0</v>
      </c>
      <c r="BI403" s="144">
        <f t="shared" si="58"/>
        <v>0</v>
      </c>
      <c r="BJ403" s="6" t="s">
        <v>96</v>
      </c>
      <c r="BK403" s="144">
        <f t="shared" si="59"/>
        <v>0</v>
      </c>
      <c r="BL403" s="6" t="s">
        <v>81</v>
      </c>
      <c r="BM403" s="143" t="s">
        <v>1799</v>
      </c>
    </row>
    <row r="404" spans="2:65" s="16" customFormat="1" ht="24.15" customHeight="1">
      <c r="B404" s="131"/>
      <c r="C404" s="132" t="s">
        <v>645</v>
      </c>
      <c r="D404" s="132" t="s">
        <v>130</v>
      </c>
      <c r="E404" s="133" t="s">
        <v>1800</v>
      </c>
      <c r="F404" s="134" t="s">
        <v>1801</v>
      </c>
      <c r="G404" s="135" t="s">
        <v>267</v>
      </c>
      <c r="H404" s="136">
        <v>14</v>
      </c>
      <c r="I404" s="137"/>
      <c r="J404" s="137">
        <f t="shared" si="50"/>
        <v>0</v>
      </c>
      <c r="K404" s="138"/>
      <c r="L404" s="17"/>
      <c r="M404" s="139"/>
      <c r="N404" s="140" t="s">
        <v>34</v>
      </c>
      <c r="O404" s="141">
        <v>0</v>
      </c>
      <c r="P404" s="141">
        <f t="shared" si="51"/>
        <v>0</v>
      </c>
      <c r="Q404" s="141">
        <v>0</v>
      </c>
      <c r="R404" s="141">
        <f t="shared" si="52"/>
        <v>0</v>
      </c>
      <c r="S404" s="141">
        <v>0</v>
      </c>
      <c r="T404" s="142">
        <f t="shared" si="53"/>
        <v>0</v>
      </c>
      <c r="AR404" s="143" t="s">
        <v>81</v>
      </c>
      <c r="AT404" s="143" t="s">
        <v>130</v>
      </c>
      <c r="AU404" s="143" t="s">
        <v>96</v>
      </c>
      <c r="AY404" s="6" t="s">
        <v>128</v>
      </c>
      <c r="BE404" s="144">
        <f t="shared" si="54"/>
        <v>0</v>
      </c>
      <c r="BF404" s="144">
        <f t="shared" si="55"/>
        <v>0</v>
      </c>
      <c r="BG404" s="144">
        <f t="shared" si="56"/>
        <v>0</v>
      </c>
      <c r="BH404" s="144">
        <f t="shared" si="57"/>
        <v>0</v>
      </c>
      <c r="BI404" s="144">
        <f t="shared" si="58"/>
        <v>0</v>
      </c>
      <c r="BJ404" s="6" t="s">
        <v>96</v>
      </c>
      <c r="BK404" s="144">
        <f t="shared" si="59"/>
        <v>0</v>
      </c>
      <c r="BL404" s="6" t="s">
        <v>81</v>
      </c>
      <c r="BM404" s="143" t="s">
        <v>1802</v>
      </c>
    </row>
    <row r="405" spans="2:65" s="16" customFormat="1" ht="24.15" customHeight="1">
      <c r="B405" s="131"/>
      <c r="C405" s="132" t="s">
        <v>1803</v>
      </c>
      <c r="D405" s="132" t="s">
        <v>130</v>
      </c>
      <c r="E405" s="133" t="s">
        <v>1804</v>
      </c>
      <c r="F405" s="134" t="s">
        <v>1805</v>
      </c>
      <c r="G405" s="135" t="s">
        <v>267</v>
      </c>
      <c r="H405" s="136">
        <v>4</v>
      </c>
      <c r="I405" s="137"/>
      <c r="J405" s="137">
        <f t="shared" si="50"/>
        <v>0</v>
      </c>
      <c r="K405" s="138"/>
      <c r="L405" s="17"/>
      <c r="M405" s="139"/>
      <c r="N405" s="140" t="s">
        <v>34</v>
      </c>
      <c r="O405" s="141">
        <v>0</v>
      </c>
      <c r="P405" s="141">
        <f t="shared" si="51"/>
        <v>0</v>
      </c>
      <c r="Q405" s="141">
        <v>0</v>
      </c>
      <c r="R405" s="141">
        <f t="shared" si="52"/>
        <v>0</v>
      </c>
      <c r="S405" s="141">
        <v>0</v>
      </c>
      <c r="T405" s="142">
        <f t="shared" si="53"/>
        <v>0</v>
      </c>
      <c r="AR405" s="143" t="s">
        <v>81</v>
      </c>
      <c r="AT405" s="143" t="s">
        <v>130</v>
      </c>
      <c r="AU405" s="143" t="s">
        <v>96</v>
      </c>
      <c r="AY405" s="6" t="s">
        <v>128</v>
      </c>
      <c r="BE405" s="144">
        <f t="shared" si="54"/>
        <v>0</v>
      </c>
      <c r="BF405" s="144">
        <f t="shared" si="55"/>
        <v>0</v>
      </c>
      <c r="BG405" s="144">
        <f t="shared" si="56"/>
        <v>0</v>
      </c>
      <c r="BH405" s="144">
        <f t="shared" si="57"/>
        <v>0</v>
      </c>
      <c r="BI405" s="144">
        <f t="shared" si="58"/>
        <v>0</v>
      </c>
      <c r="BJ405" s="6" t="s">
        <v>96</v>
      </c>
      <c r="BK405" s="144">
        <f t="shared" si="59"/>
        <v>0</v>
      </c>
      <c r="BL405" s="6" t="s">
        <v>81</v>
      </c>
      <c r="BM405" s="143" t="s">
        <v>1806</v>
      </c>
    </row>
    <row r="406" spans="2:65" s="16" customFormat="1" ht="24.15" customHeight="1">
      <c r="B406" s="131"/>
      <c r="C406" s="132" t="s">
        <v>1318</v>
      </c>
      <c r="D406" s="132" t="s">
        <v>130</v>
      </c>
      <c r="E406" s="133" t="s">
        <v>1807</v>
      </c>
      <c r="F406" s="134" t="s">
        <v>1808</v>
      </c>
      <c r="G406" s="135" t="s">
        <v>267</v>
      </c>
      <c r="H406" s="136">
        <v>4</v>
      </c>
      <c r="I406" s="137"/>
      <c r="J406" s="137">
        <f t="shared" si="50"/>
        <v>0</v>
      </c>
      <c r="K406" s="138"/>
      <c r="L406" s="17"/>
      <c r="M406" s="139"/>
      <c r="N406" s="140" t="s">
        <v>34</v>
      </c>
      <c r="O406" s="141">
        <v>0</v>
      </c>
      <c r="P406" s="141">
        <f t="shared" si="51"/>
        <v>0</v>
      </c>
      <c r="Q406" s="141">
        <v>0</v>
      </c>
      <c r="R406" s="141">
        <f t="shared" si="52"/>
        <v>0</v>
      </c>
      <c r="S406" s="141">
        <v>0</v>
      </c>
      <c r="T406" s="142">
        <f t="shared" si="53"/>
        <v>0</v>
      </c>
      <c r="AR406" s="143" t="s">
        <v>81</v>
      </c>
      <c r="AT406" s="143" t="s">
        <v>130</v>
      </c>
      <c r="AU406" s="143" t="s">
        <v>96</v>
      </c>
      <c r="AY406" s="6" t="s">
        <v>128</v>
      </c>
      <c r="BE406" s="144">
        <f t="shared" si="54"/>
        <v>0</v>
      </c>
      <c r="BF406" s="144">
        <f t="shared" si="55"/>
        <v>0</v>
      </c>
      <c r="BG406" s="144">
        <f t="shared" si="56"/>
        <v>0</v>
      </c>
      <c r="BH406" s="144">
        <f t="shared" si="57"/>
        <v>0</v>
      </c>
      <c r="BI406" s="144">
        <f t="shared" si="58"/>
        <v>0</v>
      </c>
      <c r="BJ406" s="6" t="s">
        <v>96</v>
      </c>
      <c r="BK406" s="144">
        <f t="shared" si="59"/>
        <v>0</v>
      </c>
      <c r="BL406" s="6" t="s">
        <v>81</v>
      </c>
      <c r="BM406" s="143" t="s">
        <v>1809</v>
      </c>
    </row>
    <row r="407" spans="2:65" s="119" customFormat="1" ht="22.95" customHeight="1">
      <c r="B407" s="120"/>
      <c r="D407" s="121" t="s">
        <v>67</v>
      </c>
      <c r="E407" s="129" t="s">
        <v>1810</v>
      </c>
      <c r="F407" s="129" t="s">
        <v>1811</v>
      </c>
      <c r="J407" s="130">
        <f>BK407</f>
        <v>0</v>
      </c>
      <c r="L407" s="120"/>
      <c r="M407" s="124"/>
      <c r="P407" s="125">
        <f>SUM(P408:P414)</f>
        <v>0</v>
      </c>
      <c r="R407" s="125">
        <f>SUM(R408:R414)</f>
        <v>0</v>
      </c>
      <c r="T407" s="126">
        <f>SUM(T408:T414)</f>
        <v>0</v>
      </c>
      <c r="AR407" s="121" t="s">
        <v>76</v>
      </c>
      <c r="AT407" s="127" t="s">
        <v>67</v>
      </c>
      <c r="AU407" s="127" t="s">
        <v>76</v>
      </c>
      <c r="AY407" s="121" t="s">
        <v>128</v>
      </c>
      <c r="BK407" s="128">
        <f>SUM(BK408:BK414)</f>
        <v>0</v>
      </c>
    </row>
    <row r="408" spans="2:65" s="16" customFormat="1" ht="24.15" customHeight="1">
      <c r="B408" s="131"/>
      <c r="C408" s="132" t="s">
        <v>1812</v>
      </c>
      <c r="D408" s="132" t="s">
        <v>130</v>
      </c>
      <c r="E408" s="133" t="s">
        <v>1813</v>
      </c>
      <c r="F408" s="134" t="s">
        <v>1814</v>
      </c>
      <c r="G408" s="135" t="s">
        <v>153</v>
      </c>
      <c r="H408" s="136">
        <v>26</v>
      </c>
      <c r="I408" s="137"/>
      <c r="J408" s="137">
        <f t="shared" ref="J408:J414" si="60">ROUND(I408*H408,2)</f>
        <v>0</v>
      </c>
      <c r="K408" s="138"/>
      <c r="L408" s="17"/>
      <c r="M408" s="139"/>
      <c r="N408" s="140" t="s">
        <v>34</v>
      </c>
      <c r="O408" s="141">
        <v>0</v>
      </c>
      <c r="P408" s="141">
        <f t="shared" ref="P408:P414" si="61">O408*H408</f>
        <v>0</v>
      </c>
      <c r="Q408" s="141">
        <v>0</v>
      </c>
      <c r="R408" s="141">
        <f t="shared" ref="R408:R414" si="62">Q408*H408</f>
        <v>0</v>
      </c>
      <c r="S408" s="141">
        <v>0</v>
      </c>
      <c r="T408" s="142">
        <f t="shared" ref="T408:T414" si="63">S408*H408</f>
        <v>0</v>
      </c>
      <c r="AR408" s="143" t="s">
        <v>81</v>
      </c>
      <c r="AT408" s="143" t="s">
        <v>130</v>
      </c>
      <c r="AU408" s="143" t="s">
        <v>96</v>
      </c>
      <c r="AY408" s="6" t="s">
        <v>128</v>
      </c>
      <c r="BE408" s="144">
        <f t="shared" ref="BE408:BE414" si="64">IF(N408="základná",J408,0)</f>
        <v>0</v>
      </c>
      <c r="BF408" s="144">
        <f t="shared" ref="BF408:BF414" si="65">IF(N408="znížená",J408,0)</f>
        <v>0</v>
      </c>
      <c r="BG408" s="144">
        <f t="shared" ref="BG408:BG414" si="66">IF(N408="zákl. prenesená",J408,0)</f>
        <v>0</v>
      </c>
      <c r="BH408" s="144">
        <f t="shared" ref="BH408:BH414" si="67">IF(N408="zníž. prenesená",J408,0)</f>
        <v>0</v>
      </c>
      <c r="BI408" s="144">
        <f t="shared" ref="BI408:BI414" si="68">IF(N408="nulová",J408,0)</f>
        <v>0</v>
      </c>
      <c r="BJ408" s="6" t="s">
        <v>96</v>
      </c>
      <c r="BK408" s="144">
        <f t="shared" ref="BK408:BK414" si="69">ROUND(I408*H408,2)</f>
        <v>0</v>
      </c>
      <c r="BL408" s="6" t="s">
        <v>81</v>
      </c>
      <c r="BM408" s="143" t="s">
        <v>1815</v>
      </c>
    </row>
    <row r="409" spans="2:65" s="16" customFormat="1" ht="24.15" customHeight="1">
      <c r="B409" s="131"/>
      <c r="C409" s="132" t="s">
        <v>1321</v>
      </c>
      <c r="D409" s="132" t="s">
        <v>130</v>
      </c>
      <c r="E409" s="133" t="s">
        <v>1816</v>
      </c>
      <c r="F409" s="134" t="s">
        <v>1817</v>
      </c>
      <c r="G409" s="135" t="s">
        <v>267</v>
      </c>
      <c r="H409" s="136">
        <v>3</v>
      </c>
      <c r="I409" s="137"/>
      <c r="J409" s="137">
        <f t="shared" si="60"/>
        <v>0</v>
      </c>
      <c r="K409" s="138"/>
      <c r="L409" s="17"/>
      <c r="M409" s="139"/>
      <c r="N409" s="140" t="s">
        <v>34</v>
      </c>
      <c r="O409" s="141">
        <v>0</v>
      </c>
      <c r="P409" s="141">
        <f t="shared" si="61"/>
        <v>0</v>
      </c>
      <c r="Q409" s="141">
        <v>0</v>
      </c>
      <c r="R409" s="141">
        <f t="shared" si="62"/>
        <v>0</v>
      </c>
      <c r="S409" s="141">
        <v>0</v>
      </c>
      <c r="T409" s="142">
        <f t="shared" si="63"/>
        <v>0</v>
      </c>
      <c r="AR409" s="143" t="s">
        <v>81</v>
      </c>
      <c r="AT409" s="143" t="s">
        <v>130</v>
      </c>
      <c r="AU409" s="143" t="s">
        <v>96</v>
      </c>
      <c r="AY409" s="6" t="s">
        <v>128</v>
      </c>
      <c r="BE409" s="144">
        <f t="shared" si="64"/>
        <v>0</v>
      </c>
      <c r="BF409" s="144">
        <f t="shared" si="65"/>
        <v>0</v>
      </c>
      <c r="BG409" s="144">
        <f t="shared" si="66"/>
        <v>0</v>
      </c>
      <c r="BH409" s="144">
        <f t="shared" si="67"/>
        <v>0</v>
      </c>
      <c r="BI409" s="144">
        <f t="shared" si="68"/>
        <v>0</v>
      </c>
      <c r="BJ409" s="6" t="s">
        <v>96</v>
      </c>
      <c r="BK409" s="144">
        <f t="shared" si="69"/>
        <v>0</v>
      </c>
      <c r="BL409" s="6" t="s">
        <v>81</v>
      </c>
      <c r="BM409" s="143" t="s">
        <v>1818</v>
      </c>
    </row>
    <row r="410" spans="2:65" s="16" customFormat="1" ht="24.15" customHeight="1">
      <c r="B410" s="131"/>
      <c r="C410" s="132" t="s">
        <v>1819</v>
      </c>
      <c r="D410" s="132" t="s">
        <v>130</v>
      </c>
      <c r="E410" s="133" t="s">
        <v>1820</v>
      </c>
      <c r="F410" s="134" t="s">
        <v>1821</v>
      </c>
      <c r="G410" s="135" t="s">
        <v>267</v>
      </c>
      <c r="H410" s="136">
        <v>1</v>
      </c>
      <c r="I410" s="137"/>
      <c r="J410" s="137">
        <f t="shared" si="60"/>
        <v>0</v>
      </c>
      <c r="K410" s="138"/>
      <c r="L410" s="17"/>
      <c r="M410" s="139"/>
      <c r="N410" s="140" t="s">
        <v>34</v>
      </c>
      <c r="O410" s="141">
        <v>0</v>
      </c>
      <c r="P410" s="141">
        <f t="shared" si="61"/>
        <v>0</v>
      </c>
      <c r="Q410" s="141">
        <v>0</v>
      </c>
      <c r="R410" s="141">
        <f t="shared" si="62"/>
        <v>0</v>
      </c>
      <c r="S410" s="141">
        <v>0</v>
      </c>
      <c r="T410" s="142">
        <f t="shared" si="63"/>
        <v>0</v>
      </c>
      <c r="AR410" s="143" t="s">
        <v>81</v>
      </c>
      <c r="AT410" s="143" t="s">
        <v>130</v>
      </c>
      <c r="AU410" s="143" t="s">
        <v>96</v>
      </c>
      <c r="AY410" s="6" t="s">
        <v>128</v>
      </c>
      <c r="BE410" s="144">
        <f t="shared" si="64"/>
        <v>0</v>
      </c>
      <c r="BF410" s="144">
        <f t="shared" si="65"/>
        <v>0</v>
      </c>
      <c r="BG410" s="144">
        <f t="shared" si="66"/>
        <v>0</v>
      </c>
      <c r="BH410" s="144">
        <f t="shared" si="67"/>
        <v>0</v>
      </c>
      <c r="BI410" s="144">
        <f t="shared" si="68"/>
        <v>0</v>
      </c>
      <c r="BJ410" s="6" t="s">
        <v>96</v>
      </c>
      <c r="BK410" s="144">
        <f t="shared" si="69"/>
        <v>0</v>
      </c>
      <c r="BL410" s="6" t="s">
        <v>81</v>
      </c>
      <c r="BM410" s="143" t="s">
        <v>1822</v>
      </c>
    </row>
    <row r="411" spans="2:65" s="16" customFormat="1" ht="24.15" customHeight="1">
      <c r="B411" s="131"/>
      <c r="C411" s="132" t="s">
        <v>1325</v>
      </c>
      <c r="D411" s="132" t="s">
        <v>130</v>
      </c>
      <c r="E411" s="133" t="s">
        <v>1823</v>
      </c>
      <c r="F411" s="134" t="s">
        <v>1824</v>
      </c>
      <c r="G411" s="135" t="s">
        <v>153</v>
      </c>
      <c r="H411" s="136">
        <v>26</v>
      </c>
      <c r="I411" s="137"/>
      <c r="J411" s="137">
        <f t="shared" si="60"/>
        <v>0</v>
      </c>
      <c r="K411" s="138"/>
      <c r="L411" s="17"/>
      <c r="M411" s="139"/>
      <c r="N411" s="140" t="s">
        <v>34</v>
      </c>
      <c r="O411" s="141">
        <v>0</v>
      </c>
      <c r="P411" s="141">
        <f t="shared" si="61"/>
        <v>0</v>
      </c>
      <c r="Q411" s="141">
        <v>0</v>
      </c>
      <c r="R411" s="141">
        <f t="shared" si="62"/>
        <v>0</v>
      </c>
      <c r="S411" s="141">
        <v>0</v>
      </c>
      <c r="T411" s="142">
        <f t="shared" si="63"/>
        <v>0</v>
      </c>
      <c r="AR411" s="143" t="s">
        <v>81</v>
      </c>
      <c r="AT411" s="143" t="s">
        <v>130</v>
      </c>
      <c r="AU411" s="143" t="s">
        <v>96</v>
      </c>
      <c r="AY411" s="6" t="s">
        <v>128</v>
      </c>
      <c r="BE411" s="144">
        <f t="shared" si="64"/>
        <v>0</v>
      </c>
      <c r="BF411" s="144">
        <f t="shared" si="65"/>
        <v>0</v>
      </c>
      <c r="BG411" s="144">
        <f t="shared" si="66"/>
        <v>0</v>
      </c>
      <c r="BH411" s="144">
        <f t="shared" si="67"/>
        <v>0</v>
      </c>
      <c r="BI411" s="144">
        <f t="shared" si="68"/>
        <v>0</v>
      </c>
      <c r="BJ411" s="6" t="s">
        <v>96</v>
      </c>
      <c r="BK411" s="144">
        <f t="shared" si="69"/>
        <v>0</v>
      </c>
      <c r="BL411" s="6" t="s">
        <v>81</v>
      </c>
      <c r="BM411" s="143" t="s">
        <v>1825</v>
      </c>
    </row>
    <row r="412" spans="2:65" s="16" customFormat="1" ht="24.15" customHeight="1">
      <c r="B412" s="131"/>
      <c r="C412" s="132" t="s">
        <v>1826</v>
      </c>
      <c r="D412" s="132" t="s">
        <v>130</v>
      </c>
      <c r="E412" s="133" t="s">
        <v>1827</v>
      </c>
      <c r="F412" s="134" t="s">
        <v>1828</v>
      </c>
      <c r="G412" s="135" t="s">
        <v>153</v>
      </c>
      <c r="H412" s="136">
        <v>26</v>
      </c>
      <c r="I412" s="137"/>
      <c r="J412" s="137">
        <f t="shared" si="60"/>
        <v>0</v>
      </c>
      <c r="K412" s="138"/>
      <c r="L412" s="17"/>
      <c r="M412" s="139"/>
      <c r="N412" s="140" t="s">
        <v>34</v>
      </c>
      <c r="O412" s="141">
        <v>0</v>
      </c>
      <c r="P412" s="141">
        <f t="shared" si="61"/>
        <v>0</v>
      </c>
      <c r="Q412" s="141">
        <v>0</v>
      </c>
      <c r="R412" s="141">
        <f t="shared" si="62"/>
        <v>0</v>
      </c>
      <c r="S412" s="141">
        <v>0</v>
      </c>
      <c r="T412" s="142">
        <f t="shared" si="63"/>
        <v>0</v>
      </c>
      <c r="AR412" s="143" t="s">
        <v>81</v>
      </c>
      <c r="AT412" s="143" t="s">
        <v>130</v>
      </c>
      <c r="AU412" s="143" t="s">
        <v>96</v>
      </c>
      <c r="AY412" s="6" t="s">
        <v>128</v>
      </c>
      <c r="BE412" s="144">
        <f t="shared" si="64"/>
        <v>0</v>
      </c>
      <c r="BF412" s="144">
        <f t="shared" si="65"/>
        <v>0</v>
      </c>
      <c r="BG412" s="144">
        <f t="shared" si="66"/>
        <v>0</v>
      </c>
      <c r="BH412" s="144">
        <f t="shared" si="67"/>
        <v>0</v>
      </c>
      <c r="BI412" s="144">
        <f t="shared" si="68"/>
        <v>0</v>
      </c>
      <c r="BJ412" s="6" t="s">
        <v>96</v>
      </c>
      <c r="BK412" s="144">
        <f t="shared" si="69"/>
        <v>0</v>
      </c>
      <c r="BL412" s="6" t="s">
        <v>81</v>
      </c>
      <c r="BM412" s="143" t="s">
        <v>1829</v>
      </c>
    </row>
    <row r="413" spans="2:65" s="16" customFormat="1" ht="24.15" customHeight="1">
      <c r="B413" s="131"/>
      <c r="C413" s="132" t="s">
        <v>1328</v>
      </c>
      <c r="D413" s="132" t="s">
        <v>130</v>
      </c>
      <c r="E413" s="133" t="s">
        <v>1830</v>
      </c>
      <c r="F413" s="134" t="s">
        <v>1831</v>
      </c>
      <c r="G413" s="135" t="s">
        <v>153</v>
      </c>
      <c r="H413" s="136">
        <v>26</v>
      </c>
      <c r="I413" s="137"/>
      <c r="J413" s="137">
        <f t="shared" si="60"/>
        <v>0</v>
      </c>
      <c r="K413" s="138"/>
      <c r="L413" s="17"/>
      <c r="M413" s="139"/>
      <c r="N413" s="140" t="s">
        <v>34</v>
      </c>
      <c r="O413" s="141">
        <v>0</v>
      </c>
      <c r="P413" s="141">
        <f t="shared" si="61"/>
        <v>0</v>
      </c>
      <c r="Q413" s="141">
        <v>0</v>
      </c>
      <c r="R413" s="141">
        <f t="shared" si="62"/>
        <v>0</v>
      </c>
      <c r="S413" s="141">
        <v>0</v>
      </c>
      <c r="T413" s="142">
        <f t="shared" si="63"/>
        <v>0</v>
      </c>
      <c r="AR413" s="143" t="s">
        <v>81</v>
      </c>
      <c r="AT413" s="143" t="s">
        <v>130</v>
      </c>
      <c r="AU413" s="143" t="s">
        <v>96</v>
      </c>
      <c r="AY413" s="6" t="s">
        <v>128</v>
      </c>
      <c r="BE413" s="144">
        <f t="shared" si="64"/>
        <v>0</v>
      </c>
      <c r="BF413" s="144">
        <f t="shared" si="65"/>
        <v>0</v>
      </c>
      <c r="BG413" s="144">
        <f t="shared" si="66"/>
        <v>0</v>
      </c>
      <c r="BH413" s="144">
        <f t="shared" si="67"/>
        <v>0</v>
      </c>
      <c r="BI413" s="144">
        <f t="shared" si="68"/>
        <v>0</v>
      </c>
      <c r="BJ413" s="6" t="s">
        <v>96</v>
      </c>
      <c r="BK413" s="144">
        <f t="shared" si="69"/>
        <v>0</v>
      </c>
      <c r="BL413" s="6" t="s">
        <v>81</v>
      </c>
      <c r="BM413" s="143" t="s">
        <v>1832</v>
      </c>
    </row>
    <row r="414" spans="2:65" s="16" customFormat="1" ht="24.15" customHeight="1">
      <c r="B414" s="131"/>
      <c r="C414" s="132" t="s">
        <v>1833</v>
      </c>
      <c r="D414" s="132" t="s">
        <v>130</v>
      </c>
      <c r="E414" s="133" t="s">
        <v>1834</v>
      </c>
      <c r="F414" s="134" t="s">
        <v>1835</v>
      </c>
      <c r="G414" s="135" t="s">
        <v>267</v>
      </c>
      <c r="H414" s="136">
        <v>19</v>
      </c>
      <c r="I414" s="137"/>
      <c r="J414" s="137">
        <f t="shared" si="60"/>
        <v>0</v>
      </c>
      <c r="K414" s="138"/>
      <c r="L414" s="17"/>
      <c r="M414" s="139"/>
      <c r="N414" s="140" t="s">
        <v>34</v>
      </c>
      <c r="O414" s="141">
        <v>0</v>
      </c>
      <c r="P414" s="141">
        <f t="shared" si="61"/>
        <v>0</v>
      </c>
      <c r="Q414" s="141">
        <v>0</v>
      </c>
      <c r="R414" s="141">
        <f t="shared" si="62"/>
        <v>0</v>
      </c>
      <c r="S414" s="141">
        <v>0</v>
      </c>
      <c r="T414" s="142">
        <f t="shared" si="63"/>
        <v>0</v>
      </c>
      <c r="AR414" s="143" t="s">
        <v>81</v>
      </c>
      <c r="AT414" s="143" t="s">
        <v>130</v>
      </c>
      <c r="AU414" s="143" t="s">
        <v>96</v>
      </c>
      <c r="AY414" s="6" t="s">
        <v>128</v>
      </c>
      <c r="BE414" s="144">
        <f t="shared" si="64"/>
        <v>0</v>
      </c>
      <c r="BF414" s="144">
        <f t="shared" si="65"/>
        <v>0</v>
      </c>
      <c r="BG414" s="144">
        <f t="shared" si="66"/>
        <v>0</v>
      </c>
      <c r="BH414" s="144">
        <f t="shared" si="67"/>
        <v>0</v>
      </c>
      <c r="BI414" s="144">
        <f t="shared" si="68"/>
        <v>0</v>
      </c>
      <c r="BJ414" s="6" t="s">
        <v>96</v>
      </c>
      <c r="BK414" s="144">
        <f t="shared" si="69"/>
        <v>0</v>
      </c>
      <c r="BL414" s="6" t="s">
        <v>81</v>
      </c>
      <c r="BM414" s="143" t="s">
        <v>1836</v>
      </c>
    </row>
    <row r="415" spans="2:65" s="119" customFormat="1" ht="22.95" customHeight="1">
      <c r="B415" s="120"/>
      <c r="D415" s="121" t="s">
        <v>67</v>
      </c>
      <c r="E415" s="129" t="s">
        <v>1837</v>
      </c>
      <c r="F415" s="129" t="s">
        <v>1837</v>
      </c>
      <c r="J415" s="130">
        <f>BK415</f>
        <v>0</v>
      </c>
      <c r="L415" s="120"/>
      <c r="M415" s="124"/>
      <c r="P415" s="125">
        <f>SUM(P416:P437)</f>
        <v>0</v>
      </c>
      <c r="R415" s="125">
        <f>SUM(R416:R437)</f>
        <v>0</v>
      </c>
      <c r="T415" s="126">
        <f>SUM(T416:T437)</f>
        <v>0</v>
      </c>
      <c r="AR415" s="121" t="s">
        <v>76</v>
      </c>
      <c r="AT415" s="127" t="s">
        <v>67</v>
      </c>
      <c r="AU415" s="127" t="s">
        <v>76</v>
      </c>
      <c r="AY415" s="121" t="s">
        <v>128</v>
      </c>
      <c r="BK415" s="128">
        <f>SUM(BK416:BK437)</f>
        <v>0</v>
      </c>
    </row>
    <row r="416" spans="2:65" s="16" customFormat="1" ht="16.5" customHeight="1">
      <c r="B416" s="131"/>
      <c r="C416" s="132" t="s">
        <v>1332</v>
      </c>
      <c r="D416" s="132" t="s">
        <v>130</v>
      </c>
      <c r="E416" s="133" t="s">
        <v>1838</v>
      </c>
      <c r="F416" s="134" t="s">
        <v>1839</v>
      </c>
      <c r="G416" s="135" t="s">
        <v>1705</v>
      </c>
      <c r="H416" s="136">
        <v>0</v>
      </c>
      <c r="I416" s="137"/>
      <c r="J416" s="137">
        <f t="shared" ref="J416:J437" si="70">ROUND(I416*H416,2)</f>
        <v>0</v>
      </c>
      <c r="K416" s="138"/>
      <c r="L416" s="17"/>
      <c r="M416" s="139"/>
      <c r="N416" s="140" t="s">
        <v>34</v>
      </c>
      <c r="O416" s="141">
        <v>0</v>
      </c>
      <c r="P416" s="141">
        <f t="shared" ref="P416:P437" si="71">O416*H416</f>
        <v>0</v>
      </c>
      <c r="Q416" s="141">
        <v>0</v>
      </c>
      <c r="R416" s="141">
        <f t="shared" ref="R416:R437" si="72">Q416*H416</f>
        <v>0</v>
      </c>
      <c r="S416" s="141">
        <v>0</v>
      </c>
      <c r="T416" s="142">
        <f t="shared" ref="T416:T437" si="73">S416*H416</f>
        <v>0</v>
      </c>
      <c r="AR416" s="143" t="s">
        <v>81</v>
      </c>
      <c r="AT416" s="143" t="s">
        <v>130</v>
      </c>
      <c r="AU416" s="143" t="s">
        <v>96</v>
      </c>
      <c r="AY416" s="6" t="s">
        <v>128</v>
      </c>
      <c r="BE416" s="144">
        <f t="shared" ref="BE416:BE437" si="74">IF(N416="základná",J416,0)</f>
        <v>0</v>
      </c>
      <c r="BF416" s="144">
        <f t="shared" ref="BF416:BF437" si="75">IF(N416="znížená",J416,0)</f>
        <v>0</v>
      </c>
      <c r="BG416" s="144">
        <f t="shared" ref="BG416:BG437" si="76">IF(N416="zákl. prenesená",J416,0)</f>
        <v>0</v>
      </c>
      <c r="BH416" s="144">
        <f t="shared" ref="BH416:BH437" si="77">IF(N416="zníž. prenesená",J416,0)</f>
        <v>0</v>
      </c>
      <c r="BI416" s="144">
        <f t="shared" ref="BI416:BI437" si="78">IF(N416="nulová",J416,0)</f>
        <v>0</v>
      </c>
      <c r="BJ416" s="6" t="s">
        <v>96</v>
      </c>
      <c r="BK416" s="144">
        <f t="shared" ref="BK416:BK437" si="79">ROUND(I416*H416,2)</f>
        <v>0</v>
      </c>
      <c r="BL416" s="6" t="s">
        <v>81</v>
      </c>
      <c r="BM416" s="143" t="s">
        <v>1840</v>
      </c>
    </row>
    <row r="417" spans="2:65" s="16" customFormat="1" ht="24.15" customHeight="1">
      <c r="B417" s="131"/>
      <c r="C417" s="132" t="s">
        <v>1841</v>
      </c>
      <c r="D417" s="132" t="s">
        <v>130</v>
      </c>
      <c r="E417" s="133" t="s">
        <v>1842</v>
      </c>
      <c r="F417" s="134" t="s">
        <v>1843</v>
      </c>
      <c r="G417" s="135" t="s">
        <v>1705</v>
      </c>
      <c r="H417" s="136">
        <v>10</v>
      </c>
      <c r="I417" s="137"/>
      <c r="J417" s="137">
        <f t="shared" si="70"/>
        <v>0</v>
      </c>
      <c r="K417" s="138"/>
      <c r="L417" s="17"/>
      <c r="M417" s="139"/>
      <c r="N417" s="140" t="s">
        <v>34</v>
      </c>
      <c r="O417" s="141">
        <v>0</v>
      </c>
      <c r="P417" s="141">
        <f t="shared" si="71"/>
        <v>0</v>
      </c>
      <c r="Q417" s="141">
        <v>0</v>
      </c>
      <c r="R417" s="141">
        <f t="shared" si="72"/>
        <v>0</v>
      </c>
      <c r="S417" s="141">
        <v>0</v>
      </c>
      <c r="T417" s="142">
        <f t="shared" si="73"/>
        <v>0</v>
      </c>
      <c r="AR417" s="143" t="s">
        <v>81</v>
      </c>
      <c r="AT417" s="143" t="s">
        <v>130</v>
      </c>
      <c r="AU417" s="143" t="s">
        <v>96</v>
      </c>
      <c r="AY417" s="6" t="s">
        <v>128</v>
      </c>
      <c r="BE417" s="144">
        <f t="shared" si="74"/>
        <v>0</v>
      </c>
      <c r="BF417" s="144">
        <f t="shared" si="75"/>
        <v>0</v>
      </c>
      <c r="BG417" s="144">
        <f t="shared" si="76"/>
        <v>0</v>
      </c>
      <c r="BH417" s="144">
        <f t="shared" si="77"/>
        <v>0</v>
      </c>
      <c r="BI417" s="144">
        <f t="shared" si="78"/>
        <v>0</v>
      </c>
      <c r="BJ417" s="6" t="s">
        <v>96</v>
      </c>
      <c r="BK417" s="144">
        <f t="shared" si="79"/>
        <v>0</v>
      </c>
      <c r="BL417" s="6" t="s">
        <v>81</v>
      </c>
      <c r="BM417" s="143" t="s">
        <v>1844</v>
      </c>
    </row>
    <row r="418" spans="2:65" s="16" customFormat="1" ht="16.5" customHeight="1">
      <c r="B418" s="131"/>
      <c r="C418" s="132" t="s">
        <v>1335</v>
      </c>
      <c r="D418" s="132" t="s">
        <v>130</v>
      </c>
      <c r="E418" s="133" t="s">
        <v>1845</v>
      </c>
      <c r="F418" s="134" t="s">
        <v>1846</v>
      </c>
      <c r="G418" s="135" t="s">
        <v>1705</v>
      </c>
      <c r="H418" s="136">
        <v>10</v>
      </c>
      <c r="I418" s="137"/>
      <c r="J418" s="137">
        <f t="shared" si="70"/>
        <v>0</v>
      </c>
      <c r="K418" s="138"/>
      <c r="L418" s="17"/>
      <c r="M418" s="139"/>
      <c r="N418" s="140" t="s">
        <v>34</v>
      </c>
      <c r="O418" s="141">
        <v>0</v>
      </c>
      <c r="P418" s="141">
        <f t="shared" si="71"/>
        <v>0</v>
      </c>
      <c r="Q418" s="141">
        <v>0</v>
      </c>
      <c r="R418" s="141">
        <f t="shared" si="72"/>
        <v>0</v>
      </c>
      <c r="S418" s="141">
        <v>0</v>
      </c>
      <c r="T418" s="142">
        <f t="shared" si="73"/>
        <v>0</v>
      </c>
      <c r="AR418" s="143" t="s">
        <v>81</v>
      </c>
      <c r="AT418" s="143" t="s">
        <v>130</v>
      </c>
      <c r="AU418" s="143" t="s">
        <v>96</v>
      </c>
      <c r="AY418" s="6" t="s">
        <v>128</v>
      </c>
      <c r="BE418" s="144">
        <f t="shared" si="74"/>
        <v>0</v>
      </c>
      <c r="BF418" s="144">
        <f t="shared" si="75"/>
        <v>0</v>
      </c>
      <c r="BG418" s="144">
        <f t="shared" si="76"/>
        <v>0</v>
      </c>
      <c r="BH418" s="144">
        <f t="shared" si="77"/>
        <v>0</v>
      </c>
      <c r="BI418" s="144">
        <f t="shared" si="78"/>
        <v>0</v>
      </c>
      <c r="BJ418" s="6" t="s">
        <v>96</v>
      </c>
      <c r="BK418" s="144">
        <f t="shared" si="79"/>
        <v>0</v>
      </c>
      <c r="BL418" s="6" t="s">
        <v>81</v>
      </c>
      <c r="BM418" s="143" t="s">
        <v>1847</v>
      </c>
    </row>
    <row r="419" spans="2:65" s="16" customFormat="1" ht="16.5" customHeight="1">
      <c r="B419" s="131"/>
      <c r="C419" s="132" t="s">
        <v>1848</v>
      </c>
      <c r="D419" s="132" t="s">
        <v>130</v>
      </c>
      <c r="E419" s="133" t="s">
        <v>1849</v>
      </c>
      <c r="F419" s="134" t="s">
        <v>1850</v>
      </c>
      <c r="G419" s="135" t="s">
        <v>1705</v>
      </c>
      <c r="H419" s="136">
        <v>10</v>
      </c>
      <c r="I419" s="137"/>
      <c r="J419" s="137">
        <f t="shared" si="70"/>
        <v>0</v>
      </c>
      <c r="K419" s="138"/>
      <c r="L419" s="17"/>
      <c r="M419" s="139"/>
      <c r="N419" s="140" t="s">
        <v>34</v>
      </c>
      <c r="O419" s="141">
        <v>0</v>
      </c>
      <c r="P419" s="141">
        <f t="shared" si="71"/>
        <v>0</v>
      </c>
      <c r="Q419" s="141">
        <v>0</v>
      </c>
      <c r="R419" s="141">
        <f t="shared" si="72"/>
        <v>0</v>
      </c>
      <c r="S419" s="141">
        <v>0</v>
      </c>
      <c r="T419" s="142">
        <f t="shared" si="73"/>
        <v>0</v>
      </c>
      <c r="AR419" s="143" t="s">
        <v>81</v>
      </c>
      <c r="AT419" s="143" t="s">
        <v>130</v>
      </c>
      <c r="AU419" s="143" t="s">
        <v>96</v>
      </c>
      <c r="AY419" s="6" t="s">
        <v>128</v>
      </c>
      <c r="BE419" s="144">
        <f t="shared" si="74"/>
        <v>0</v>
      </c>
      <c r="BF419" s="144">
        <f t="shared" si="75"/>
        <v>0</v>
      </c>
      <c r="BG419" s="144">
        <f t="shared" si="76"/>
        <v>0</v>
      </c>
      <c r="BH419" s="144">
        <f t="shared" si="77"/>
        <v>0</v>
      </c>
      <c r="BI419" s="144">
        <f t="shared" si="78"/>
        <v>0</v>
      </c>
      <c r="BJ419" s="6" t="s">
        <v>96</v>
      </c>
      <c r="BK419" s="144">
        <f t="shared" si="79"/>
        <v>0</v>
      </c>
      <c r="BL419" s="6" t="s">
        <v>81</v>
      </c>
      <c r="BM419" s="143" t="s">
        <v>1851</v>
      </c>
    </row>
    <row r="420" spans="2:65" s="16" customFormat="1" ht="24.15" customHeight="1">
      <c r="B420" s="131"/>
      <c r="C420" s="132" t="s">
        <v>1812</v>
      </c>
      <c r="D420" s="132" t="s">
        <v>130</v>
      </c>
      <c r="E420" s="133" t="s">
        <v>1813</v>
      </c>
      <c r="F420" s="134" t="s">
        <v>1814</v>
      </c>
      <c r="G420" s="135" t="s">
        <v>153</v>
      </c>
      <c r="H420" s="136">
        <v>290</v>
      </c>
      <c r="I420" s="137"/>
      <c r="J420" s="137">
        <f t="shared" si="70"/>
        <v>0</v>
      </c>
      <c r="K420" s="138"/>
      <c r="L420" s="17"/>
      <c r="M420" s="139"/>
      <c r="N420" s="140" t="s">
        <v>34</v>
      </c>
      <c r="O420" s="141">
        <v>0</v>
      </c>
      <c r="P420" s="141">
        <f t="shared" si="71"/>
        <v>0</v>
      </c>
      <c r="Q420" s="141">
        <v>0</v>
      </c>
      <c r="R420" s="141">
        <f t="shared" si="72"/>
        <v>0</v>
      </c>
      <c r="S420" s="141">
        <v>0</v>
      </c>
      <c r="T420" s="142">
        <f t="shared" si="73"/>
        <v>0</v>
      </c>
      <c r="AR420" s="143" t="s">
        <v>81</v>
      </c>
      <c r="AT420" s="143" t="s">
        <v>130</v>
      </c>
      <c r="AU420" s="143" t="s">
        <v>96</v>
      </c>
      <c r="AY420" s="6" t="s">
        <v>128</v>
      </c>
      <c r="BE420" s="144">
        <f t="shared" si="74"/>
        <v>0</v>
      </c>
      <c r="BF420" s="144">
        <f t="shared" si="75"/>
        <v>0</v>
      </c>
      <c r="BG420" s="144">
        <f t="shared" si="76"/>
        <v>0</v>
      </c>
      <c r="BH420" s="144">
        <f t="shared" si="77"/>
        <v>0</v>
      </c>
      <c r="BI420" s="144">
        <f t="shared" si="78"/>
        <v>0</v>
      </c>
      <c r="BJ420" s="6" t="s">
        <v>96</v>
      </c>
      <c r="BK420" s="144">
        <f t="shared" si="79"/>
        <v>0</v>
      </c>
      <c r="BL420" s="6" t="s">
        <v>81</v>
      </c>
      <c r="BM420" s="143" t="s">
        <v>1852</v>
      </c>
    </row>
    <row r="421" spans="2:65" s="16" customFormat="1" ht="24.15" customHeight="1">
      <c r="B421" s="131"/>
      <c r="C421" s="132" t="s">
        <v>1325</v>
      </c>
      <c r="D421" s="132" t="s">
        <v>130</v>
      </c>
      <c r="E421" s="133" t="s">
        <v>1823</v>
      </c>
      <c r="F421" s="134" t="s">
        <v>1824</v>
      </c>
      <c r="G421" s="135" t="s">
        <v>153</v>
      </c>
      <c r="H421" s="136">
        <v>290</v>
      </c>
      <c r="I421" s="137"/>
      <c r="J421" s="137">
        <f t="shared" si="70"/>
        <v>0</v>
      </c>
      <c r="K421" s="138"/>
      <c r="L421" s="17"/>
      <c r="M421" s="139"/>
      <c r="N421" s="140" t="s">
        <v>34</v>
      </c>
      <c r="O421" s="141">
        <v>0</v>
      </c>
      <c r="P421" s="141">
        <f t="shared" si="71"/>
        <v>0</v>
      </c>
      <c r="Q421" s="141">
        <v>0</v>
      </c>
      <c r="R421" s="141">
        <f t="shared" si="72"/>
        <v>0</v>
      </c>
      <c r="S421" s="141">
        <v>0</v>
      </c>
      <c r="T421" s="142">
        <f t="shared" si="73"/>
        <v>0</v>
      </c>
      <c r="AR421" s="143" t="s">
        <v>81</v>
      </c>
      <c r="AT421" s="143" t="s">
        <v>130</v>
      </c>
      <c r="AU421" s="143" t="s">
        <v>96</v>
      </c>
      <c r="AY421" s="6" t="s">
        <v>128</v>
      </c>
      <c r="BE421" s="144">
        <f t="shared" si="74"/>
        <v>0</v>
      </c>
      <c r="BF421" s="144">
        <f t="shared" si="75"/>
        <v>0</v>
      </c>
      <c r="BG421" s="144">
        <f t="shared" si="76"/>
        <v>0</v>
      </c>
      <c r="BH421" s="144">
        <f t="shared" si="77"/>
        <v>0</v>
      </c>
      <c r="BI421" s="144">
        <f t="shared" si="78"/>
        <v>0</v>
      </c>
      <c r="BJ421" s="6" t="s">
        <v>96</v>
      </c>
      <c r="BK421" s="144">
        <f t="shared" si="79"/>
        <v>0</v>
      </c>
      <c r="BL421" s="6" t="s">
        <v>81</v>
      </c>
      <c r="BM421" s="143" t="s">
        <v>1853</v>
      </c>
    </row>
    <row r="422" spans="2:65" s="16" customFormat="1" ht="24.15" customHeight="1">
      <c r="B422" s="131"/>
      <c r="C422" s="132" t="s">
        <v>1826</v>
      </c>
      <c r="D422" s="132" t="s">
        <v>130</v>
      </c>
      <c r="E422" s="133" t="s">
        <v>1827</v>
      </c>
      <c r="F422" s="134" t="s">
        <v>1828</v>
      </c>
      <c r="G422" s="135" t="s">
        <v>153</v>
      </c>
      <c r="H422" s="136">
        <v>290</v>
      </c>
      <c r="I422" s="137"/>
      <c r="J422" s="137">
        <f t="shared" si="70"/>
        <v>0</v>
      </c>
      <c r="K422" s="138"/>
      <c r="L422" s="17"/>
      <c r="M422" s="139"/>
      <c r="N422" s="140" t="s">
        <v>34</v>
      </c>
      <c r="O422" s="141">
        <v>0</v>
      </c>
      <c r="P422" s="141">
        <f t="shared" si="71"/>
        <v>0</v>
      </c>
      <c r="Q422" s="141">
        <v>0</v>
      </c>
      <c r="R422" s="141">
        <f t="shared" si="72"/>
        <v>0</v>
      </c>
      <c r="S422" s="141">
        <v>0</v>
      </c>
      <c r="T422" s="142">
        <f t="shared" si="73"/>
        <v>0</v>
      </c>
      <c r="AR422" s="143" t="s">
        <v>81</v>
      </c>
      <c r="AT422" s="143" t="s">
        <v>130</v>
      </c>
      <c r="AU422" s="143" t="s">
        <v>96</v>
      </c>
      <c r="AY422" s="6" t="s">
        <v>128</v>
      </c>
      <c r="BE422" s="144">
        <f t="shared" si="74"/>
        <v>0</v>
      </c>
      <c r="BF422" s="144">
        <f t="shared" si="75"/>
        <v>0</v>
      </c>
      <c r="BG422" s="144">
        <f t="shared" si="76"/>
        <v>0</v>
      </c>
      <c r="BH422" s="144">
        <f t="shared" si="77"/>
        <v>0</v>
      </c>
      <c r="BI422" s="144">
        <f t="shared" si="78"/>
        <v>0</v>
      </c>
      <c r="BJ422" s="6" t="s">
        <v>96</v>
      </c>
      <c r="BK422" s="144">
        <f t="shared" si="79"/>
        <v>0</v>
      </c>
      <c r="BL422" s="6" t="s">
        <v>81</v>
      </c>
      <c r="BM422" s="143" t="s">
        <v>1854</v>
      </c>
    </row>
    <row r="423" spans="2:65" s="16" customFormat="1" ht="24.15" customHeight="1">
      <c r="B423" s="131"/>
      <c r="C423" s="132" t="s">
        <v>1328</v>
      </c>
      <c r="D423" s="132" t="s">
        <v>130</v>
      </c>
      <c r="E423" s="133" t="s">
        <v>1830</v>
      </c>
      <c r="F423" s="134" t="s">
        <v>1831</v>
      </c>
      <c r="G423" s="135" t="s">
        <v>153</v>
      </c>
      <c r="H423" s="136">
        <v>290</v>
      </c>
      <c r="I423" s="137"/>
      <c r="J423" s="137">
        <f t="shared" si="70"/>
        <v>0</v>
      </c>
      <c r="K423" s="138"/>
      <c r="L423" s="17"/>
      <c r="M423" s="139"/>
      <c r="N423" s="140" t="s">
        <v>34</v>
      </c>
      <c r="O423" s="141">
        <v>0</v>
      </c>
      <c r="P423" s="141">
        <f t="shared" si="71"/>
        <v>0</v>
      </c>
      <c r="Q423" s="141">
        <v>0</v>
      </c>
      <c r="R423" s="141">
        <f t="shared" si="72"/>
        <v>0</v>
      </c>
      <c r="S423" s="141">
        <v>0</v>
      </c>
      <c r="T423" s="142">
        <f t="shared" si="73"/>
        <v>0</v>
      </c>
      <c r="AR423" s="143" t="s">
        <v>81</v>
      </c>
      <c r="AT423" s="143" t="s">
        <v>130</v>
      </c>
      <c r="AU423" s="143" t="s">
        <v>96</v>
      </c>
      <c r="AY423" s="6" t="s">
        <v>128</v>
      </c>
      <c r="BE423" s="144">
        <f t="shared" si="74"/>
        <v>0</v>
      </c>
      <c r="BF423" s="144">
        <f t="shared" si="75"/>
        <v>0</v>
      </c>
      <c r="BG423" s="144">
        <f t="shared" si="76"/>
        <v>0</v>
      </c>
      <c r="BH423" s="144">
        <f t="shared" si="77"/>
        <v>0</v>
      </c>
      <c r="BI423" s="144">
        <f t="shared" si="78"/>
        <v>0</v>
      </c>
      <c r="BJ423" s="6" t="s">
        <v>96</v>
      </c>
      <c r="BK423" s="144">
        <f t="shared" si="79"/>
        <v>0</v>
      </c>
      <c r="BL423" s="6" t="s">
        <v>81</v>
      </c>
      <c r="BM423" s="143" t="s">
        <v>1855</v>
      </c>
    </row>
    <row r="424" spans="2:65" s="16" customFormat="1" ht="24.15" customHeight="1">
      <c r="B424" s="131"/>
      <c r="C424" s="132" t="s">
        <v>1833</v>
      </c>
      <c r="D424" s="132" t="s">
        <v>130</v>
      </c>
      <c r="E424" s="133" t="s">
        <v>1834</v>
      </c>
      <c r="F424" s="134" t="s">
        <v>1835</v>
      </c>
      <c r="G424" s="135" t="s">
        <v>267</v>
      </c>
      <c r="H424" s="136">
        <v>2</v>
      </c>
      <c r="I424" s="137"/>
      <c r="J424" s="137">
        <f t="shared" si="70"/>
        <v>0</v>
      </c>
      <c r="K424" s="138"/>
      <c r="L424" s="17"/>
      <c r="M424" s="139"/>
      <c r="N424" s="140" t="s">
        <v>34</v>
      </c>
      <c r="O424" s="141">
        <v>0</v>
      </c>
      <c r="P424" s="141">
        <f t="shared" si="71"/>
        <v>0</v>
      </c>
      <c r="Q424" s="141">
        <v>0</v>
      </c>
      <c r="R424" s="141">
        <f t="shared" si="72"/>
        <v>0</v>
      </c>
      <c r="S424" s="141">
        <v>0</v>
      </c>
      <c r="T424" s="142">
        <f t="shared" si="73"/>
        <v>0</v>
      </c>
      <c r="AR424" s="143" t="s">
        <v>81</v>
      </c>
      <c r="AT424" s="143" t="s">
        <v>130</v>
      </c>
      <c r="AU424" s="143" t="s">
        <v>96</v>
      </c>
      <c r="AY424" s="6" t="s">
        <v>128</v>
      </c>
      <c r="BE424" s="144">
        <f t="shared" si="74"/>
        <v>0</v>
      </c>
      <c r="BF424" s="144">
        <f t="shared" si="75"/>
        <v>0</v>
      </c>
      <c r="BG424" s="144">
        <f t="shared" si="76"/>
        <v>0</v>
      </c>
      <c r="BH424" s="144">
        <f t="shared" si="77"/>
        <v>0</v>
      </c>
      <c r="BI424" s="144">
        <f t="shared" si="78"/>
        <v>0</v>
      </c>
      <c r="BJ424" s="6" t="s">
        <v>96</v>
      </c>
      <c r="BK424" s="144">
        <f t="shared" si="79"/>
        <v>0</v>
      </c>
      <c r="BL424" s="6" t="s">
        <v>81</v>
      </c>
      <c r="BM424" s="143" t="s">
        <v>1856</v>
      </c>
    </row>
    <row r="425" spans="2:65" s="16" customFormat="1" ht="16.5" customHeight="1">
      <c r="B425" s="131"/>
      <c r="C425" s="132" t="s">
        <v>1332</v>
      </c>
      <c r="D425" s="132" t="s">
        <v>130</v>
      </c>
      <c r="E425" s="133" t="s">
        <v>1838</v>
      </c>
      <c r="F425" s="134" t="s">
        <v>1839</v>
      </c>
      <c r="G425" s="135" t="s">
        <v>1705</v>
      </c>
      <c r="H425" s="136">
        <v>10</v>
      </c>
      <c r="I425" s="137"/>
      <c r="J425" s="137">
        <f t="shared" si="70"/>
        <v>0</v>
      </c>
      <c r="K425" s="138"/>
      <c r="L425" s="17"/>
      <c r="M425" s="139"/>
      <c r="N425" s="140" t="s">
        <v>34</v>
      </c>
      <c r="O425" s="141">
        <v>0</v>
      </c>
      <c r="P425" s="141">
        <f t="shared" si="71"/>
        <v>0</v>
      </c>
      <c r="Q425" s="141">
        <v>0</v>
      </c>
      <c r="R425" s="141">
        <f t="shared" si="72"/>
        <v>0</v>
      </c>
      <c r="S425" s="141">
        <v>0</v>
      </c>
      <c r="T425" s="142">
        <f t="shared" si="73"/>
        <v>0</v>
      </c>
      <c r="AR425" s="143" t="s">
        <v>81</v>
      </c>
      <c r="AT425" s="143" t="s">
        <v>130</v>
      </c>
      <c r="AU425" s="143" t="s">
        <v>96</v>
      </c>
      <c r="AY425" s="6" t="s">
        <v>128</v>
      </c>
      <c r="BE425" s="144">
        <f t="shared" si="74"/>
        <v>0</v>
      </c>
      <c r="BF425" s="144">
        <f t="shared" si="75"/>
        <v>0</v>
      </c>
      <c r="BG425" s="144">
        <f t="shared" si="76"/>
        <v>0</v>
      </c>
      <c r="BH425" s="144">
        <f t="shared" si="77"/>
        <v>0</v>
      </c>
      <c r="BI425" s="144">
        <f t="shared" si="78"/>
        <v>0</v>
      </c>
      <c r="BJ425" s="6" t="s">
        <v>96</v>
      </c>
      <c r="BK425" s="144">
        <f t="shared" si="79"/>
        <v>0</v>
      </c>
      <c r="BL425" s="6" t="s">
        <v>81</v>
      </c>
      <c r="BM425" s="143" t="s">
        <v>1857</v>
      </c>
    </row>
    <row r="426" spans="2:65" s="16" customFormat="1" ht="24.15" customHeight="1">
      <c r="B426" s="131"/>
      <c r="C426" s="132" t="s">
        <v>1659</v>
      </c>
      <c r="D426" s="132" t="s">
        <v>130</v>
      </c>
      <c r="E426" s="133" t="s">
        <v>1660</v>
      </c>
      <c r="F426" s="134" t="s">
        <v>1661</v>
      </c>
      <c r="G426" s="135" t="s">
        <v>153</v>
      </c>
      <c r="H426" s="136">
        <v>580</v>
      </c>
      <c r="I426" s="137"/>
      <c r="J426" s="137">
        <f t="shared" si="70"/>
        <v>0</v>
      </c>
      <c r="K426" s="138"/>
      <c r="L426" s="17"/>
      <c r="M426" s="139"/>
      <c r="N426" s="140" t="s">
        <v>34</v>
      </c>
      <c r="O426" s="141">
        <v>0</v>
      </c>
      <c r="P426" s="141">
        <f t="shared" si="71"/>
        <v>0</v>
      </c>
      <c r="Q426" s="141">
        <v>0</v>
      </c>
      <c r="R426" s="141">
        <f t="shared" si="72"/>
        <v>0</v>
      </c>
      <c r="S426" s="141">
        <v>0</v>
      </c>
      <c r="T426" s="142">
        <f t="shared" si="73"/>
        <v>0</v>
      </c>
      <c r="AR426" s="143" t="s">
        <v>81</v>
      </c>
      <c r="AT426" s="143" t="s">
        <v>130</v>
      </c>
      <c r="AU426" s="143" t="s">
        <v>96</v>
      </c>
      <c r="AY426" s="6" t="s">
        <v>128</v>
      </c>
      <c r="BE426" s="144">
        <f t="shared" si="74"/>
        <v>0</v>
      </c>
      <c r="BF426" s="144">
        <f t="shared" si="75"/>
        <v>0</v>
      </c>
      <c r="BG426" s="144">
        <f t="shared" si="76"/>
        <v>0</v>
      </c>
      <c r="BH426" s="144">
        <f t="shared" si="77"/>
        <v>0</v>
      </c>
      <c r="BI426" s="144">
        <f t="shared" si="78"/>
        <v>0</v>
      </c>
      <c r="BJ426" s="6" t="s">
        <v>96</v>
      </c>
      <c r="BK426" s="144">
        <f t="shared" si="79"/>
        <v>0</v>
      </c>
      <c r="BL426" s="6" t="s">
        <v>81</v>
      </c>
      <c r="BM426" s="143" t="s">
        <v>1858</v>
      </c>
    </row>
    <row r="427" spans="2:65" s="16" customFormat="1" ht="24.15" customHeight="1">
      <c r="B427" s="131"/>
      <c r="C427" s="149" t="s">
        <v>583</v>
      </c>
      <c r="D427" s="149" t="s">
        <v>257</v>
      </c>
      <c r="E427" s="150" t="s">
        <v>1663</v>
      </c>
      <c r="F427" s="151" t="s">
        <v>1664</v>
      </c>
      <c r="G427" s="152" t="s">
        <v>153</v>
      </c>
      <c r="H427" s="153">
        <v>580</v>
      </c>
      <c r="I427" s="154"/>
      <c r="J427" s="154">
        <f t="shared" si="70"/>
        <v>0</v>
      </c>
      <c r="K427" s="155"/>
      <c r="L427" s="156"/>
      <c r="M427" s="157"/>
      <c r="N427" s="158" t="s">
        <v>34</v>
      </c>
      <c r="O427" s="141">
        <v>0</v>
      </c>
      <c r="P427" s="141">
        <f t="shared" si="71"/>
        <v>0</v>
      </c>
      <c r="Q427" s="141">
        <v>0</v>
      </c>
      <c r="R427" s="141">
        <f t="shared" si="72"/>
        <v>0</v>
      </c>
      <c r="S427" s="141">
        <v>0</v>
      </c>
      <c r="T427" s="142">
        <f t="shared" si="73"/>
        <v>0</v>
      </c>
      <c r="AR427" s="143" t="s">
        <v>141</v>
      </c>
      <c r="AT427" s="143" t="s">
        <v>257</v>
      </c>
      <c r="AU427" s="143" t="s">
        <v>96</v>
      </c>
      <c r="AY427" s="6" t="s">
        <v>128</v>
      </c>
      <c r="BE427" s="144">
        <f t="shared" si="74"/>
        <v>0</v>
      </c>
      <c r="BF427" s="144">
        <f t="shared" si="75"/>
        <v>0</v>
      </c>
      <c r="BG427" s="144">
        <f t="shared" si="76"/>
        <v>0</v>
      </c>
      <c r="BH427" s="144">
        <f t="shared" si="77"/>
        <v>0</v>
      </c>
      <c r="BI427" s="144">
        <f t="shared" si="78"/>
        <v>0</v>
      </c>
      <c r="BJ427" s="6" t="s">
        <v>96</v>
      </c>
      <c r="BK427" s="144">
        <f t="shared" si="79"/>
        <v>0</v>
      </c>
      <c r="BL427" s="6" t="s">
        <v>81</v>
      </c>
      <c r="BM427" s="143" t="s">
        <v>1859</v>
      </c>
    </row>
    <row r="428" spans="2:65" s="16" customFormat="1" ht="37.950000000000003" customHeight="1">
      <c r="B428" s="131"/>
      <c r="C428" s="132" t="s">
        <v>1680</v>
      </c>
      <c r="D428" s="132" t="s">
        <v>130</v>
      </c>
      <c r="E428" s="133" t="s">
        <v>1681</v>
      </c>
      <c r="F428" s="134" t="s">
        <v>1682</v>
      </c>
      <c r="G428" s="135" t="s">
        <v>153</v>
      </c>
      <c r="H428" s="136">
        <v>290</v>
      </c>
      <c r="I428" s="137"/>
      <c r="J428" s="137">
        <f t="shared" si="70"/>
        <v>0</v>
      </c>
      <c r="K428" s="138"/>
      <c r="L428" s="17"/>
      <c r="M428" s="139"/>
      <c r="N428" s="140" t="s">
        <v>34</v>
      </c>
      <c r="O428" s="141">
        <v>0</v>
      </c>
      <c r="P428" s="141">
        <f t="shared" si="71"/>
        <v>0</v>
      </c>
      <c r="Q428" s="141">
        <v>0</v>
      </c>
      <c r="R428" s="141">
        <f t="shared" si="72"/>
        <v>0</v>
      </c>
      <c r="S428" s="141">
        <v>0</v>
      </c>
      <c r="T428" s="142">
        <f t="shared" si="73"/>
        <v>0</v>
      </c>
      <c r="AR428" s="143" t="s">
        <v>81</v>
      </c>
      <c r="AT428" s="143" t="s">
        <v>130</v>
      </c>
      <c r="AU428" s="143" t="s">
        <v>96</v>
      </c>
      <c r="AY428" s="6" t="s">
        <v>128</v>
      </c>
      <c r="BE428" s="144">
        <f t="shared" si="74"/>
        <v>0</v>
      </c>
      <c r="BF428" s="144">
        <f t="shared" si="75"/>
        <v>0</v>
      </c>
      <c r="BG428" s="144">
        <f t="shared" si="76"/>
        <v>0</v>
      </c>
      <c r="BH428" s="144">
        <f t="shared" si="77"/>
        <v>0</v>
      </c>
      <c r="BI428" s="144">
        <f t="shared" si="78"/>
        <v>0</v>
      </c>
      <c r="BJ428" s="6" t="s">
        <v>96</v>
      </c>
      <c r="BK428" s="144">
        <f t="shared" si="79"/>
        <v>0</v>
      </c>
      <c r="BL428" s="6" t="s">
        <v>81</v>
      </c>
      <c r="BM428" s="143" t="s">
        <v>1860</v>
      </c>
    </row>
    <row r="429" spans="2:65" s="16" customFormat="1" ht="37.950000000000003" customHeight="1">
      <c r="B429" s="131"/>
      <c r="C429" s="149" t="s">
        <v>1680</v>
      </c>
      <c r="D429" s="149" t="s">
        <v>257</v>
      </c>
      <c r="E429" s="150" t="s">
        <v>1681</v>
      </c>
      <c r="F429" s="151" t="s">
        <v>1682</v>
      </c>
      <c r="G429" s="152" t="s">
        <v>153</v>
      </c>
      <c r="H429" s="153">
        <v>290</v>
      </c>
      <c r="I429" s="154"/>
      <c r="J429" s="154">
        <f t="shared" si="70"/>
        <v>0</v>
      </c>
      <c r="K429" s="155"/>
      <c r="L429" s="156"/>
      <c r="M429" s="157"/>
      <c r="N429" s="158" t="s">
        <v>34</v>
      </c>
      <c r="O429" s="141">
        <v>0</v>
      </c>
      <c r="P429" s="141">
        <f t="shared" si="71"/>
        <v>0</v>
      </c>
      <c r="Q429" s="141">
        <v>0</v>
      </c>
      <c r="R429" s="141">
        <f t="shared" si="72"/>
        <v>0</v>
      </c>
      <c r="S429" s="141">
        <v>0</v>
      </c>
      <c r="T429" s="142">
        <f t="shared" si="73"/>
        <v>0</v>
      </c>
      <c r="AR429" s="143" t="s">
        <v>141</v>
      </c>
      <c r="AT429" s="143" t="s">
        <v>257</v>
      </c>
      <c r="AU429" s="143" t="s">
        <v>96</v>
      </c>
      <c r="AY429" s="6" t="s">
        <v>128</v>
      </c>
      <c r="BE429" s="144">
        <f t="shared" si="74"/>
        <v>0</v>
      </c>
      <c r="BF429" s="144">
        <f t="shared" si="75"/>
        <v>0</v>
      </c>
      <c r="BG429" s="144">
        <f t="shared" si="76"/>
        <v>0</v>
      </c>
      <c r="BH429" s="144">
        <f t="shared" si="77"/>
        <v>0</v>
      </c>
      <c r="BI429" s="144">
        <f t="shared" si="78"/>
        <v>0</v>
      </c>
      <c r="BJ429" s="6" t="s">
        <v>96</v>
      </c>
      <c r="BK429" s="144">
        <f t="shared" si="79"/>
        <v>0</v>
      </c>
      <c r="BL429" s="6" t="s">
        <v>81</v>
      </c>
      <c r="BM429" s="143" t="s">
        <v>1861</v>
      </c>
    </row>
    <row r="430" spans="2:65" s="16" customFormat="1" ht="24.15" customHeight="1">
      <c r="B430" s="131"/>
      <c r="C430" s="132" t="s">
        <v>592</v>
      </c>
      <c r="D430" s="132" t="s">
        <v>130</v>
      </c>
      <c r="E430" s="133" t="s">
        <v>1862</v>
      </c>
      <c r="F430" s="134" t="s">
        <v>1863</v>
      </c>
      <c r="G430" s="135" t="s">
        <v>153</v>
      </c>
      <c r="H430" s="136">
        <v>26</v>
      </c>
      <c r="I430" s="137"/>
      <c r="J430" s="137">
        <f t="shared" si="70"/>
        <v>0</v>
      </c>
      <c r="K430" s="138"/>
      <c r="L430" s="17"/>
      <c r="M430" s="139"/>
      <c r="N430" s="140" t="s">
        <v>34</v>
      </c>
      <c r="O430" s="141">
        <v>0</v>
      </c>
      <c r="P430" s="141">
        <f t="shared" si="71"/>
        <v>0</v>
      </c>
      <c r="Q430" s="141">
        <v>0</v>
      </c>
      <c r="R430" s="141">
        <f t="shared" si="72"/>
        <v>0</v>
      </c>
      <c r="S430" s="141">
        <v>0</v>
      </c>
      <c r="T430" s="142">
        <f t="shared" si="73"/>
        <v>0</v>
      </c>
      <c r="AR430" s="143" t="s">
        <v>81</v>
      </c>
      <c r="AT430" s="143" t="s">
        <v>130</v>
      </c>
      <c r="AU430" s="143" t="s">
        <v>96</v>
      </c>
      <c r="AY430" s="6" t="s">
        <v>128</v>
      </c>
      <c r="BE430" s="144">
        <f t="shared" si="74"/>
        <v>0</v>
      </c>
      <c r="BF430" s="144">
        <f t="shared" si="75"/>
        <v>0</v>
      </c>
      <c r="BG430" s="144">
        <f t="shared" si="76"/>
        <v>0</v>
      </c>
      <c r="BH430" s="144">
        <f t="shared" si="77"/>
        <v>0</v>
      </c>
      <c r="BI430" s="144">
        <f t="shared" si="78"/>
        <v>0</v>
      </c>
      <c r="BJ430" s="6" t="s">
        <v>96</v>
      </c>
      <c r="BK430" s="144">
        <f t="shared" si="79"/>
        <v>0</v>
      </c>
      <c r="BL430" s="6" t="s">
        <v>81</v>
      </c>
      <c r="BM430" s="143" t="s">
        <v>1864</v>
      </c>
    </row>
    <row r="431" spans="2:65" s="16" customFormat="1" ht="24.15" customHeight="1">
      <c r="B431" s="131"/>
      <c r="C431" s="132" t="s">
        <v>1687</v>
      </c>
      <c r="D431" s="132" t="s">
        <v>130</v>
      </c>
      <c r="E431" s="133" t="s">
        <v>1865</v>
      </c>
      <c r="F431" s="134" t="s">
        <v>1866</v>
      </c>
      <c r="G431" s="135" t="s">
        <v>153</v>
      </c>
      <c r="H431" s="136">
        <v>13</v>
      </c>
      <c r="I431" s="137"/>
      <c r="J431" s="137">
        <f t="shared" si="70"/>
        <v>0</v>
      </c>
      <c r="K431" s="138"/>
      <c r="L431" s="17"/>
      <c r="M431" s="139"/>
      <c r="N431" s="140" t="s">
        <v>34</v>
      </c>
      <c r="O431" s="141">
        <v>0</v>
      </c>
      <c r="P431" s="141">
        <f t="shared" si="71"/>
        <v>0</v>
      </c>
      <c r="Q431" s="141">
        <v>0</v>
      </c>
      <c r="R431" s="141">
        <f t="shared" si="72"/>
        <v>0</v>
      </c>
      <c r="S431" s="141">
        <v>0</v>
      </c>
      <c r="T431" s="142">
        <f t="shared" si="73"/>
        <v>0</v>
      </c>
      <c r="AR431" s="143" t="s">
        <v>81</v>
      </c>
      <c r="AT431" s="143" t="s">
        <v>130</v>
      </c>
      <c r="AU431" s="143" t="s">
        <v>96</v>
      </c>
      <c r="AY431" s="6" t="s">
        <v>128</v>
      </c>
      <c r="BE431" s="144">
        <f t="shared" si="74"/>
        <v>0</v>
      </c>
      <c r="BF431" s="144">
        <f t="shared" si="75"/>
        <v>0</v>
      </c>
      <c r="BG431" s="144">
        <f t="shared" si="76"/>
        <v>0</v>
      </c>
      <c r="BH431" s="144">
        <f t="shared" si="77"/>
        <v>0</v>
      </c>
      <c r="BI431" s="144">
        <f t="shared" si="78"/>
        <v>0</v>
      </c>
      <c r="BJ431" s="6" t="s">
        <v>96</v>
      </c>
      <c r="BK431" s="144">
        <f t="shared" si="79"/>
        <v>0</v>
      </c>
      <c r="BL431" s="6" t="s">
        <v>81</v>
      </c>
      <c r="BM431" s="143" t="s">
        <v>1867</v>
      </c>
    </row>
    <row r="432" spans="2:65" s="16" customFormat="1" ht="24.15" customHeight="1">
      <c r="B432" s="131"/>
      <c r="C432" s="132" t="s">
        <v>595</v>
      </c>
      <c r="D432" s="132" t="s">
        <v>130</v>
      </c>
      <c r="E432" s="133" t="s">
        <v>1868</v>
      </c>
      <c r="F432" s="134" t="s">
        <v>1869</v>
      </c>
      <c r="G432" s="135" t="s">
        <v>153</v>
      </c>
      <c r="H432" s="136">
        <v>13</v>
      </c>
      <c r="I432" s="137"/>
      <c r="J432" s="137">
        <f t="shared" si="70"/>
        <v>0</v>
      </c>
      <c r="K432" s="138"/>
      <c r="L432" s="17"/>
      <c r="M432" s="139"/>
      <c r="N432" s="140" t="s">
        <v>34</v>
      </c>
      <c r="O432" s="141">
        <v>0</v>
      </c>
      <c r="P432" s="141">
        <f t="shared" si="71"/>
        <v>0</v>
      </c>
      <c r="Q432" s="141">
        <v>0</v>
      </c>
      <c r="R432" s="141">
        <f t="shared" si="72"/>
        <v>0</v>
      </c>
      <c r="S432" s="141">
        <v>0</v>
      </c>
      <c r="T432" s="142">
        <f t="shared" si="73"/>
        <v>0</v>
      </c>
      <c r="AR432" s="143" t="s">
        <v>81</v>
      </c>
      <c r="AT432" s="143" t="s">
        <v>130</v>
      </c>
      <c r="AU432" s="143" t="s">
        <v>96</v>
      </c>
      <c r="AY432" s="6" t="s">
        <v>128</v>
      </c>
      <c r="BE432" s="144">
        <f t="shared" si="74"/>
        <v>0</v>
      </c>
      <c r="BF432" s="144">
        <f t="shared" si="75"/>
        <v>0</v>
      </c>
      <c r="BG432" s="144">
        <f t="shared" si="76"/>
        <v>0</v>
      </c>
      <c r="BH432" s="144">
        <f t="shared" si="77"/>
        <v>0</v>
      </c>
      <c r="BI432" s="144">
        <f t="shared" si="78"/>
        <v>0</v>
      </c>
      <c r="BJ432" s="6" t="s">
        <v>96</v>
      </c>
      <c r="BK432" s="144">
        <f t="shared" si="79"/>
        <v>0</v>
      </c>
      <c r="BL432" s="6" t="s">
        <v>81</v>
      </c>
      <c r="BM432" s="143" t="s">
        <v>1870</v>
      </c>
    </row>
    <row r="433" spans="2:65" s="16" customFormat="1" ht="24.15" customHeight="1">
      <c r="B433" s="131"/>
      <c r="C433" s="132" t="s">
        <v>1694</v>
      </c>
      <c r="D433" s="132" t="s">
        <v>130</v>
      </c>
      <c r="E433" s="133" t="s">
        <v>1691</v>
      </c>
      <c r="F433" s="134" t="s">
        <v>1692</v>
      </c>
      <c r="G433" s="135" t="s">
        <v>153</v>
      </c>
      <c r="H433" s="136">
        <v>580</v>
      </c>
      <c r="I433" s="137"/>
      <c r="J433" s="137">
        <f t="shared" si="70"/>
        <v>0</v>
      </c>
      <c r="K433" s="138"/>
      <c r="L433" s="17"/>
      <c r="M433" s="139"/>
      <c r="N433" s="140" t="s">
        <v>34</v>
      </c>
      <c r="O433" s="141">
        <v>0</v>
      </c>
      <c r="P433" s="141">
        <f t="shared" si="71"/>
        <v>0</v>
      </c>
      <c r="Q433" s="141">
        <v>0</v>
      </c>
      <c r="R433" s="141">
        <f t="shared" si="72"/>
        <v>0</v>
      </c>
      <c r="S433" s="141">
        <v>0</v>
      </c>
      <c r="T433" s="142">
        <f t="shared" si="73"/>
        <v>0</v>
      </c>
      <c r="AR433" s="143" t="s">
        <v>81</v>
      </c>
      <c r="AT433" s="143" t="s">
        <v>130</v>
      </c>
      <c r="AU433" s="143" t="s">
        <v>96</v>
      </c>
      <c r="AY433" s="6" t="s">
        <v>128</v>
      </c>
      <c r="BE433" s="144">
        <f t="shared" si="74"/>
        <v>0</v>
      </c>
      <c r="BF433" s="144">
        <f t="shared" si="75"/>
        <v>0</v>
      </c>
      <c r="BG433" s="144">
        <f t="shared" si="76"/>
        <v>0</v>
      </c>
      <c r="BH433" s="144">
        <f t="shared" si="77"/>
        <v>0</v>
      </c>
      <c r="BI433" s="144">
        <f t="shared" si="78"/>
        <v>0</v>
      </c>
      <c r="BJ433" s="6" t="s">
        <v>96</v>
      </c>
      <c r="BK433" s="144">
        <f t="shared" si="79"/>
        <v>0</v>
      </c>
      <c r="BL433" s="6" t="s">
        <v>81</v>
      </c>
      <c r="BM433" s="143" t="s">
        <v>1871</v>
      </c>
    </row>
    <row r="434" spans="2:65" s="16" customFormat="1" ht="24.15" customHeight="1">
      <c r="B434" s="131"/>
      <c r="C434" s="132" t="s">
        <v>598</v>
      </c>
      <c r="D434" s="132" t="s">
        <v>130</v>
      </c>
      <c r="E434" s="133" t="s">
        <v>1728</v>
      </c>
      <c r="F434" s="134" t="s">
        <v>1729</v>
      </c>
      <c r="G434" s="135" t="s">
        <v>1705</v>
      </c>
      <c r="H434" s="136">
        <v>8</v>
      </c>
      <c r="I434" s="137"/>
      <c r="J434" s="137">
        <f t="shared" si="70"/>
        <v>0</v>
      </c>
      <c r="K434" s="138"/>
      <c r="L434" s="17"/>
      <c r="M434" s="139"/>
      <c r="N434" s="140" t="s">
        <v>34</v>
      </c>
      <c r="O434" s="141">
        <v>0</v>
      </c>
      <c r="P434" s="141">
        <f t="shared" si="71"/>
        <v>0</v>
      </c>
      <c r="Q434" s="141">
        <v>0</v>
      </c>
      <c r="R434" s="141">
        <f t="shared" si="72"/>
        <v>0</v>
      </c>
      <c r="S434" s="141">
        <v>0</v>
      </c>
      <c r="T434" s="142">
        <f t="shared" si="73"/>
        <v>0</v>
      </c>
      <c r="AR434" s="143" t="s">
        <v>81</v>
      </c>
      <c r="AT434" s="143" t="s">
        <v>130</v>
      </c>
      <c r="AU434" s="143" t="s">
        <v>96</v>
      </c>
      <c r="AY434" s="6" t="s">
        <v>128</v>
      </c>
      <c r="BE434" s="144">
        <f t="shared" si="74"/>
        <v>0</v>
      </c>
      <c r="BF434" s="144">
        <f t="shared" si="75"/>
        <v>0</v>
      </c>
      <c r="BG434" s="144">
        <f t="shared" si="76"/>
        <v>0</v>
      </c>
      <c r="BH434" s="144">
        <f t="shared" si="77"/>
        <v>0</v>
      </c>
      <c r="BI434" s="144">
        <f t="shared" si="78"/>
        <v>0</v>
      </c>
      <c r="BJ434" s="6" t="s">
        <v>96</v>
      </c>
      <c r="BK434" s="144">
        <f t="shared" si="79"/>
        <v>0</v>
      </c>
      <c r="BL434" s="6" t="s">
        <v>81</v>
      </c>
      <c r="BM434" s="143" t="s">
        <v>1872</v>
      </c>
    </row>
    <row r="435" spans="2:65" s="16" customFormat="1" ht="24.15" customHeight="1">
      <c r="B435" s="131"/>
      <c r="C435" s="132" t="s">
        <v>1702</v>
      </c>
      <c r="D435" s="132" t="s">
        <v>130</v>
      </c>
      <c r="E435" s="133" t="s">
        <v>1735</v>
      </c>
      <c r="F435" s="134" t="s">
        <v>1736</v>
      </c>
      <c r="G435" s="135" t="s">
        <v>40</v>
      </c>
      <c r="H435" s="136">
        <v>5</v>
      </c>
      <c r="I435" s="137"/>
      <c r="J435" s="137">
        <f t="shared" si="70"/>
        <v>0</v>
      </c>
      <c r="K435" s="138"/>
      <c r="L435" s="17"/>
      <c r="M435" s="139"/>
      <c r="N435" s="140" t="s">
        <v>34</v>
      </c>
      <c r="O435" s="141">
        <v>0</v>
      </c>
      <c r="P435" s="141">
        <f t="shared" si="71"/>
        <v>0</v>
      </c>
      <c r="Q435" s="141">
        <v>0</v>
      </c>
      <c r="R435" s="141">
        <f t="shared" si="72"/>
        <v>0</v>
      </c>
      <c r="S435" s="141">
        <v>0</v>
      </c>
      <c r="T435" s="142">
        <f t="shared" si="73"/>
        <v>0</v>
      </c>
      <c r="AR435" s="143" t="s">
        <v>81</v>
      </c>
      <c r="AT435" s="143" t="s">
        <v>130</v>
      </c>
      <c r="AU435" s="143" t="s">
        <v>96</v>
      </c>
      <c r="AY435" s="6" t="s">
        <v>128</v>
      </c>
      <c r="BE435" s="144">
        <f t="shared" si="74"/>
        <v>0</v>
      </c>
      <c r="BF435" s="144">
        <f t="shared" si="75"/>
        <v>0</v>
      </c>
      <c r="BG435" s="144">
        <f t="shared" si="76"/>
        <v>0</v>
      </c>
      <c r="BH435" s="144">
        <f t="shared" si="77"/>
        <v>0</v>
      </c>
      <c r="BI435" s="144">
        <f t="shared" si="78"/>
        <v>0</v>
      </c>
      <c r="BJ435" s="6" t="s">
        <v>96</v>
      </c>
      <c r="BK435" s="144">
        <f t="shared" si="79"/>
        <v>0</v>
      </c>
      <c r="BL435" s="6" t="s">
        <v>81</v>
      </c>
      <c r="BM435" s="143" t="s">
        <v>1873</v>
      </c>
    </row>
    <row r="436" spans="2:65" s="16" customFormat="1" ht="24.15" customHeight="1">
      <c r="B436" s="131"/>
      <c r="C436" s="132" t="s">
        <v>601</v>
      </c>
      <c r="D436" s="132" t="s">
        <v>130</v>
      </c>
      <c r="E436" s="133" t="s">
        <v>1739</v>
      </c>
      <c r="F436" s="134" t="s">
        <v>1740</v>
      </c>
      <c r="G436" s="135" t="s">
        <v>40</v>
      </c>
      <c r="H436" s="136">
        <v>20</v>
      </c>
      <c r="I436" s="137"/>
      <c r="J436" s="137">
        <f t="shared" si="70"/>
        <v>0</v>
      </c>
      <c r="K436" s="138"/>
      <c r="L436" s="17"/>
      <c r="M436" s="139"/>
      <c r="N436" s="140" t="s">
        <v>34</v>
      </c>
      <c r="O436" s="141">
        <v>0</v>
      </c>
      <c r="P436" s="141">
        <f t="shared" si="71"/>
        <v>0</v>
      </c>
      <c r="Q436" s="141">
        <v>0</v>
      </c>
      <c r="R436" s="141">
        <f t="shared" si="72"/>
        <v>0</v>
      </c>
      <c r="S436" s="141">
        <v>0</v>
      </c>
      <c r="T436" s="142">
        <f t="shared" si="73"/>
        <v>0</v>
      </c>
      <c r="AR436" s="143" t="s">
        <v>81</v>
      </c>
      <c r="AT436" s="143" t="s">
        <v>130</v>
      </c>
      <c r="AU436" s="143" t="s">
        <v>96</v>
      </c>
      <c r="AY436" s="6" t="s">
        <v>128</v>
      </c>
      <c r="BE436" s="144">
        <f t="shared" si="74"/>
        <v>0</v>
      </c>
      <c r="BF436" s="144">
        <f t="shared" si="75"/>
        <v>0</v>
      </c>
      <c r="BG436" s="144">
        <f t="shared" si="76"/>
        <v>0</v>
      </c>
      <c r="BH436" s="144">
        <f t="shared" si="77"/>
        <v>0</v>
      </c>
      <c r="BI436" s="144">
        <f t="shared" si="78"/>
        <v>0</v>
      </c>
      <c r="BJ436" s="6" t="s">
        <v>96</v>
      </c>
      <c r="BK436" s="144">
        <f t="shared" si="79"/>
        <v>0</v>
      </c>
      <c r="BL436" s="6" t="s">
        <v>81</v>
      </c>
      <c r="BM436" s="143" t="s">
        <v>1874</v>
      </c>
    </row>
    <row r="437" spans="2:65" s="16" customFormat="1" ht="24.15" customHeight="1">
      <c r="B437" s="131"/>
      <c r="C437" s="132" t="s">
        <v>1710</v>
      </c>
      <c r="D437" s="132" t="s">
        <v>130</v>
      </c>
      <c r="E437" s="133" t="s">
        <v>1082</v>
      </c>
      <c r="F437" s="134" t="s">
        <v>1083</v>
      </c>
      <c r="G437" s="135" t="s">
        <v>267</v>
      </c>
      <c r="H437" s="136">
        <v>12</v>
      </c>
      <c r="I437" s="137"/>
      <c r="J437" s="137">
        <f t="shared" si="70"/>
        <v>0</v>
      </c>
      <c r="K437" s="138"/>
      <c r="L437" s="17"/>
      <c r="M437" s="145"/>
      <c r="N437" s="146" t="s">
        <v>34</v>
      </c>
      <c r="O437" s="147">
        <v>0</v>
      </c>
      <c r="P437" s="147">
        <f t="shared" si="71"/>
        <v>0</v>
      </c>
      <c r="Q437" s="147">
        <v>0</v>
      </c>
      <c r="R437" s="147">
        <f t="shared" si="72"/>
        <v>0</v>
      </c>
      <c r="S437" s="147">
        <v>0</v>
      </c>
      <c r="T437" s="148">
        <f t="shared" si="73"/>
        <v>0</v>
      </c>
      <c r="AR437" s="143" t="s">
        <v>81</v>
      </c>
      <c r="AT437" s="143" t="s">
        <v>130</v>
      </c>
      <c r="AU437" s="143" t="s">
        <v>96</v>
      </c>
      <c r="AY437" s="6" t="s">
        <v>128</v>
      </c>
      <c r="BE437" s="144">
        <f t="shared" si="74"/>
        <v>0</v>
      </c>
      <c r="BF437" s="144">
        <f t="shared" si="75"/>
        <v>0</v>
      </c>
      <c r="BG437" s="144">
        <f t="shared" si="76"/>
        <v>0</v>
      </c>
      <c r="BH437" s="144">
        <f t="shared" si="77"/>
        <v>0</v>
      </c>
      <c r="BI437" s="144">
        <f t="shared" si="78"/>
        <v>0</v>
      </c>
      <c r="BJ437" s="6" t="s">
        <v>96</v>
      </c>
      <c r="BK437" s="144">
        <f t="shared" si="79"/>
        <v>0</v>
      </c>
      <c r="BL437" s="6" t="s">
        <v>81</v>
      </c>
      <c r="BM437" s="143" t="s">
        <v>1875</v>
      </c>
    </row>
    <row r="438" spans="2:65" s="16" customFormat="1" ht="6.9" customHeight="1">
      <c r="B438" s="32"/>
      <c r="C438" s="33"/>
      <c r="D438" s="33"/>
      <c r="E438" s="33"/>
      <c r="F438" s="33"/>
      <c r="G438" s="33"/>
      <c r="H438" s="33"/>
      <c r="I438" s="33"/>
      <c r="J438" s="33"/>
      <c r="K438" s="33"/>
      <c r="L438" s="17"/>
    </row>
  </sheetData>
  <autoFilter ref="C120:K437" xr:uid="{00000000-0009-0000-0000-000005000000}"/>
  <mergeCells count="8">
    <mergeCell ref="E87:H87"/>
    <mergeCell ref="E111:H111"/>
    <mergeCell ref="E113:H113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29"/>
  <sheetViews>
    <sheetView showGridLines="0" topLeftCell="A65" zoomScaleNormal="100" workbookViewId="0">
      <selection activeCell="E85" sqref="E85:H85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92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1876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ROUND(J154,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ROUND((SUM(BE154:BE328)),  2)</f>
        <v>0</v>
      </c>
      <c r="G33" s="84"/>
      <c r="H33" s="84"/>
      <c r="I33" s="85">
        <v>0.2</v>
      </c>
      <c r="J33" s="83">
        <f>ROUND(((SUM(BE154:BE328))*I33),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ROUND((SUM(BF154:BF328)),  2)</f>
        <v>0</v>
      </c>
      <c r="I34" s="87">
        <v>0.2</v>
      </c>
      <c r="J34" s="86">
        <f>ROUND(((SUM(BF154:BF328))*I34),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ROUND((SUM(BG154:BG328)),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ROUND((SUM(BH154:BH328)),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ROUND((SUM(BI154:BI328)),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7 - VZT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J154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1877</v>
      </c>
      <c r="E97" s="102"/>
      <c r="F97" s="102"/>
      <c r="G97" s="102"/>
      <c r="H97" s="102"/>
      <c r="I97" s="102"/>
      <c r="J97" s="103">
        <f>J155</f>
        <v>0</v>
      </c>
      <c r="L97" s="100"/>
    </row>
    <row r="98" spans="2:12" s="99" customFormat="1" ht="24.9" customHeight="1">
      <c r="B98" s="100"/>
      <c r="D98" s="101" t="s">
        <v>1878</v>
      </c>
      <c r="E98" s="102"/>
      <c r="F98" s="102"/>
      <c r="G98" s="102"/>
      <c r="H98" s="102"/>
      <c r="I98" s="102"/>
      <c r="J98" s="103">
        <f>J176</f>
        <v>0</v>
      </c>
      <c r="L98" s="100"/>
    </row>
    <row r="99" spans="2:12" s="99" customFormat="1" ht="24.9" customHeight="1">
      <c r="B99" s="100"/>
      <c r="D99" s="101" t="s">
        <v>1879</v>
      </c>
      <c r="E99" s="102"/>
      <c r="F99" s="102"/>
      <c r="G99" s="102"/>
      <c r="H99" s="102"/>
      <c r="I99" s="102"/>
      <c r="J99" s="103">
        <f>J180</f>
        <v>0</v>
      </c>
      <c r="L99" s="100"/>
    </row>
    <row r="100" spans="2:12" s="99" customFormat="1" ht="24.9" customHeight="1">
      <c r="B100" s="100"/>
      <c r="D100" s="101" t="s">
        <v>1880</v>
      </c>
      <c r="E100" s="102"/>
      <c r="F100" s="102"/>
      <c r="G100" s="102"/>
      <c r="H100" s="102"/>
      <c r="I100" s="102"/>
      <c r="J100" s="103">
        <f>J185</f>
        <v>0</v>
      </c>
      <c r="L100" s="100"/>
    </row>
    <row r="101" spans="2:12" s="99" customFormat="1" ht="24.9" customHeight="1">
      <c r="B101" s="100"/>
      <c r="D101" s="101" t="s">
        <v>1881</v>
      </c>
      <c r="E101" s="102"/>
      <c r="F101" s="102"/>
      <c r="G101" s="102"/>
      <c r="H101" s="102"/>
      <c r="I101" s="102"/>
      <c r="J101" s="103">
        <f>J187</f>
        <v>0</v>
      </c>
      <c r="L101" s="100"/>
    </row>
    <row r="102" spans="2:12" s="99" customFormat="1" ht="24.9" customHeight="1">
      <c r="B102" s="100"/>
      <c r="D102" s="101" t="s">
        <v>1882</v>
      </c>
      <c r="E102" s="102"/>
      <c r="F102" s="102"/>
      <c r="G102" s="102"/>
      <c r="H102" s="102"/>
      <c r="I102" s="102"/>
      <c r="J102" s="103">
        <f>J189</f>
        <v>0</v>
      </c>
      <c r="L102" s="100"/>
    </row>
    <row r="103" spans="2:12" s="99" customFormat="1" ht="24.9" customHeight="1">
      <c r="B103" s="100"/>
      <c r="D103" s="101" t="s">
        <v>1883</v>
      </c>
      <c r="E103" s="102"/>
      <c r="F103" s="102"/>
      <c r="G103" s="102"/>
      <c r="H103" s="102"/>
      <c r="I103" s="102"/>
      <c r="J103" s="103">
        <f>J192</f>
        <v>0</v>
      </c>
      <c r="L103" s="100"/>
    </row>
    <row r="104" spans="2:12" s="99" customFormat="1" ht="24.9" customHeight="1">
      <c r="B104" s="100"/>
      <c r="D104" s="101" t="s">
        <v>1884</v>
      </c>
      <c r="E104" s="102"/>
      <c r="F104" s="102"/>
      <c r="G104" s="102"/>
      <c r="H104" s="102"/>
      <c r="I104" s="102"/>
      <c r="J104" s="103">
        <f>J196</f>
        <v>0</v>
      </c>
      <c r="L104" s="100"/>
    </row>
    <row r="105" spans="2:12" s="99" customFormat="1" ht="24.9" customHeight="1">
      <c r="B105" s="100"/>
      <c r="D105" s="101" t="s">
        <v>1885</v>
      </c>
      <c r="E105" s="102"/>
      <c r="F105" s="102"/>
      <c r="G105" s="102"/>
      <c r="H105" s="102"/>
      <c r="I105" s="102"/>
      <c r="J105" s="103">
        <f>J201</f>
        <v>0</v>
      </c>
      <c r="L105" s="100"/>
    </row>
    <row r="106" spans="2:12" s="99" customFormat="1" ht="24.9" customHeight="1">
      <c r="B106" s="100"/>
      <c r="D106" s="101" t="s">
        <v>1886</v>
      </c>
      <c r="E106" s="102"/>
      <c r="F106" s="102"/>
      <c r="G106" s="102"/>
      <c r="H106" s="102"/>
      <c r="I106" s="102"/>
      <c r="J106" s="103">
        <f>J206</f>
        <v>0</v>
      </c>
      <c r="L106" s="100"/>
    </row>
    <row r="107" spans="2:12" s="99" customFormat="1" ht="24.9" customHeight="1">
      <c r="B107" s="100"/>
      <c r="D107" s="101" t="s">
        <v>1887</v>
      </c>
      <c r="E107" s="102"/>
      <c r="F107" s="102"/>
      <c r="G107" s="102"/>
      <c r="H107" s="102"/>
      <c r="I107" s="102"/>
      <c r="J107" s="103">
        <f>J210</f>
        <v>0</v>
      </c>
      <c r="L107" s="100"/>
    </row>
    <row r="108" spans="2:12" s="99" customFormat="1" ht="24.9" customHeight="1">
      <c r="B108" s="100"/>
      <c r="D108" s="101" t="s">
        <v>1888</v>
      </c>
      <c r="E108" s="102"/>
      <c r="F108" s="102"/>
      <c r="G108" s="102"/>
      <c r="H108" s="102"/>
      <c r="I108" s="102"/>
      <c r="J108" s="103">
        <f>J212</f>
        <v>0</v>
      </c>
      <c r="L108" s="100"/>
    </row>
    <row r="109" spans="2:12" s="99" customFormat="1" ht="24.9" customHeight="1">
      <c r="B109" s="100"/>
      <c r="D109" s="101" t="s">
        <v>1889</v>
      </c>
      <c r="E109" s="102"/>
      <c r="F109" s="102"/>
      <c r="G109" s="102"/>
      <c r="H109" s="102"/>
      <c r="I109" s="102"/>
      <c r="J109" s="103">
        <f>J214</f>
        <v>0</v>
      </c>
      <c r="L109" s="100"/>
    </row>
    <row r="110" spans="2:12" s="99" customFormat="1" ht="24.9" customHeight="1">
      <c r="B110" s="100"/>
      <c r="D110" s="101" t="s">
        <v>1878</v>
      </c>
      <c r="E110" s="102"/>
      <c r="F110" s="102"/>
      <c r="G110" s="102"/>
      <c r="H110" s="102"/>
      <c r="I110" s="102"/>
      <c r="J110" s="103">
        <f>J217</f>
        <v>0</v>
      </c>
      <c r="L110" s="100"/>
    </row>
    <row r="111" spans="2:12" s="99" customFormat="1" ht="24.9" customHeight="1">
      <c r="B111" s="100"/>
      <c r="D111" s="101" t="s">
        <v>1890</v>
      </c>
      <c r="E111" s="102"/>
      <c r="F111" s="102"/>
      <c r="G111" s="102"/>
      <c r="H111" s="102"/>
      <c r="I111" s="102"/>
      <c r="J111" s="103">
        <f>J219</f>
        <v>0</v>
      </c>
      <c r="L111" s="100"/>
    </row>
    <row r="112" spans="2:12" s="99" customFormat="1" ht="24.9" customHeight="1">
      <c r="B112" s="100"/>
      <c r="D112" s="101" t="s">
        <v>1878</v>
      </c>
      <c r="E112" s="102"/>
      <c r="F112" s="102"/>
      <c r="G112" s="102"/>
      <c r="H112" s="102"/>
      <c r="I112" s="102"/>
      <c r="J112" s="103">
        <f>J222</f>
        <v>0</v>
      </c>
      <c r="L112" s="100"/>
    </row>
    <row r="113" spans="2:12" s="99" customFormat="1" ht="24.9" customHeight="1">
      <c r="B113" s="100"/>
      <c r="D113" s="101" t="s">
        <v>1891</v>
      </c>
      <c r="E113" s="102"/>
      <c r="F113" s="102"/>
      <c r="G113" s="102"/>
      <c r="H113" s="102"/>
      <c r="I113" s="102"/>
      <c r="J113" s="103">
        <f>J224</f>
        <v>0</v>
      </c>
      <c r="L113" s="100"/>
    </row>
    <row r="114" spans="2:12" s="99" customFormat="1" ht="24.9" customHeight="1">
      <c r="B114" s="100"/>
      <c r="D114" s="101" t="s">
        <v>1878</v>
      </c>
      <c r="E114" s="102"/>
      <c r="F114" s="102"/>
      <c r="G114" s="102"/>
      <c r="H114" s="102"/>
      <c r="I114" s="102"/>
      <c r="J114" s="103">
        <f>J230</f>
        <v>0</v>
      </c>
      <c r="L114" s="100"/>
    </row>
    <row r="115" spans="2:12" s="99" customFormat="1" ht="24.9" customHeight="1">
      <c r="B115" s="100"/>
      <c r="D115" s="101" t="s">
        <v>1879</v>
      </c>
      <c r="E115" s="102"/>
      <c r="F115" s="102"/>
      <c r="G115" s="102"/>
      <c r="H115" s="102"/>
      <c r="I115" s="102"/>
      <c r="J115" s="103">
        <f>J234</f>
        <v>0</v>
      </c>
      <c r="L115" s="100"/>
    </row>
    <row r="116" spans="2:12" s="99" customFormat="1" ht="24.9" customHeight="1">
      <c r="B116" s="100"/>
      <c r="D116" s="101" t="s">
        <v>1886</v>
      </c>
      <c r="E116" s="102"/>
      <c r="F116" s="102"/>
      <c r="G116" s="102"/>
      <c r="H116" s="102"/>
      <c r="I116" s="102"/>
      <c r="J116" s="103">
        <f>J238</f>
        <v>0</v>
      </c>
      <c r="L116" s="100"/>
    </row>
    <row r="117" spans="2:12" s="99" customFormat="1" ht="24.9" customHeight="1">
      <c r="B117" s="100"/>
      <c r="D117" s="101" t="s">
        <v>1892</v>
      </c>
      <c r="E117" s="102"/>
      <c r="F117" s="102"/>
      <c r="G117" s="102"/>
      <c r="H117" s="102"/>
      <c r="I117" s="102"/>
      <c r="J117" s="103">
        <f>J240</f>
        <v>0</v>
      </c>
      <c r="L117" s="100"/>
    </row>
    <row r="118" spans="2:12" s="99" customFormat="1" ht="24.9" customHeight="1">
      <c r="B118" s="100"/>
      <c r="D118" s="101" t="s">
        <v>1878</v>
      </c>
      <c r="E118" s="102"/>
      <c r="F118" s="102"/>
      <c r="G118" s="102"/>
      <c r="H118" s="102"/>
      <c r="I118" s="102"/>
      <c r="J118" s="103">
        <f>J257</f>
        <v>0</v>
      </c>
      <c r="L118" s="100"/>
    </row>
    <row r="119" spans="2:12" s="99" customFormat="1" ht="24.9" customHeight="1">
      <c r="B119" s="100"/>
      <c r="D119" s="101" t="s">
        <v>1879</v>
      </c>
      <c r="E119" s="102"/>
      <c r="F119" s="102"/>
      <c r="G119" s="102"/>
      <c r="H119" s="102"/>
      <c r="I119" s="102"/>
      <c r="J119" s="103">
        <f>J262</f>
        <v>0</v>
      </c>
      <c r="L119" s="100"/>
    </row>
    <row r="120" spans="2:12" s="99" customFormat="1" ht="24.9" customHeight="1">
      <c r="B120" s="100"/>
      <c r="D120" s="101" t="s">
        <v>1882</v>
      </c>
      <c r="E120" s="102"/>
      <c r="F120" s="102"/>
      <c r="G120" s="102"/>
      <c r="H120" s="102"/>
      <c r="I120" s="102"/>
      <c r="J120" s="103">
        <f>J266</f>
        <v>0</v>
      </c>
      <c r="L120" s="100"/>
    </row>
    <row r="121" spans="2:12" s="99" customFormat="1" ht="24.9" customHeight="1">
      <c r="B121" s="100"/>
      <c r="D121" s="101" t="s">
        <v>1883</v>
      </c>
      <c r="E121" s="102"/>
      <c r="F121" s="102"/>
      <c r="G121" s="102"/>
      <c r="H121" s="102"/>
      <c r="I121" s="102"/>
      <c r="J121" s="103">
        <f>J270</f>
        <v>0</v>
      </c>
      <c r="L121" s="100"/>
    </row>
    <row r="122" spans="2:12" s="99" customFormat="1" ht="24.9" customHeight="1">
      <c r="B122" s="100"/>
      <c r="D122" s="101" t="s">
        <v>1886</v>
      </c>
      <c r="E122" s="102"/>
      <c r="F122" s="102"/>
      <c r="G122" s="102"/>
      <c r="H122" s="102"/>
      <c r="I122" s="102"/>
      <c r="J122" s="103">
        <f>J273</f>
        <v>0</v>
      </c>
      <c r="L122" s="100"/>
    </row>
    <row r="123" spans="2:12" s="99" customFormat="1" ht="24.9" customHeight="1">
      <c r="B123" s="100"/>
      <c r="D123" s="101" t="s">
        <v>1887</v>
      </c>
      <c r="E123" s="102"/>
      <c r="F123" s="102"/>
      <c r="G123" s="102"/>
      <c r="H123" s="102"/>
      <c r="I123" s="102"/>
      <c r="J123" s="103">
        <f>J278</f>
        <v>0</v>
      </c>
      <c r="L123" s="100"/>
    </row>
    <row r="124" spans="2:12" s="99" customFormat="1" ht="24.9" customHeight="1">
      <c r="B124" s="100"/>
      <c r="D124" s="101" t="s">
        <v>1888</v>
      </c>
      <c r="E124" s="102"/>
      <c r="F124" s="102"/>
      <c r="G124" s="102"/>
      <c r="H124" s="102"/>
      <c r="I124" s="102"/>
      <c r="J124" s="103">
        <f>J280</f>
        <v>0</v>
      </c>
      <c r="L124" s="100"/>
    </row>
    <row r="125" spans="2:12" s="99" customFormat="1" ht="24.9" customHeight="1">
      <c r="B125" s="100"/>
      <c r="D125" s="101" t="s">
        <v>1893</v>
      </c>
      <c r="E125" s="102"/>
      <c r="F125" s="102"/>
      <c r="G125" s="102"/>
      <c r="H125" s="102"/>
      <c r="I125" s="102"/>
      <c r="J125" s="103">
        <f>J283</f>
        <v>0</v>
      </c>
      <c r="L125" s="100"/>
    </row>
    <row r="126" spans="2:12" s="99" customFormat="1" ht="24.9" customHeight="1">
      <c r="B126" s="100"/>
      <c r="D126" s="101" t="s">
        <v>1887</v>
      </c>
      <c r="E126" s="102"/>
      <c r="F126" s="102"/>
      <c r="G126" s="102"/>
      <c r="H126" s="102"/>
      <c r="I126" s="102"/>
      <c r="J126" s="103">
        <f>J290</f>
        <v>0</v>
      </c>
      <c r="L126" s="100"/>
    </row>
    <row r="127" spans="2:12" s="99" customFormat="1" ht="24.9" customHeight="1">
      <c r="B127" s="100"/>
      <c r="D127" s="101" t="s">
        <v>1894</v>
      </c>
      <c r="E127" s="102"/>
      <c r="F127" s="102"/>
      <c r="G127" s="102"/>
      <c r="H127" s="102"/>
      <c r="I127" s="102"/>
      <c r="J127" s="103">
        <f>J292</f>
        <v>0</v>
      </c>
      <c r="L127" s="100"/>
    </row>
    <row r="128" spans="2:12" s="99" customFormat="1" ht="24.9" customHeight="1">
      <c r="B128" s="100"/>
      <c r="D128" s="101" t="s">
        <v>1895</v>
      </c>
      <c r="E128" s="102"/>
      <c r="F128" s="102"/>
      <c r="G128" s="102"/>
      <c r="H128" s="102"/>
      <c r="I128" s="102"/>
      <c r="J128" s="103">
        <f>J296</f>
        <v>0</v>
      </c>
      <c r="L128" s="100"/>
    </row>
    <row r="129" spans="2:12" s="99" customFormat="1" ht="24.9" customHeight="1">
      <c r="B129" s="100"/>
      <c r="D129" s="101" t="s">
        <v>1878</v>
      </c>
      <c r="E129" s="102"/>
      <c r="F129" s="102"/>
      <c r="G129" s="102"/>
      <c r="H129" s="102"/>
      <c r="I129" s="102"/>
      <c r="J129" s="103">
        <f>J305</f>
        <v>0</v>
      </c>
      <c r="L129" s="100"/>
    </row>
    <row r="130" spans="2:12" s="99" customFormat="1" ht="24.9" customHeight="1">
      <c r="B130" s="100"/>
      <c r="D130" s="101" t="s">
        <v>1879</v>
      </c>
      <c r="E130" s="102"/>
      <c r="F130" s="102"/>
      <c r="G130" s="102"/>
      <c r="H130" s="102"/>
      <c r="I130" s="102"/>
      <c r="J130" s="103">
        <f>J308</f>
        <v>0</v>
      </c>
      <c r="L130" s="100"/>
    </row>
    <row r="131" spans="2:12" s="99" customFormat="1" ht="24.9" customHeight="1">
      <c r="B131" s="100"/>
      <c r="D131" s="101" t="s">
        <v>1886</v>
      </c>
      <c r="E131" s="102"/>
      <c r="F131" s="102"/>
      <c r="G131" s="102"/>
      <c r="H131" s="102"/>
      <c r="I131" s="102"/>
      <c r="J131" s="103">
        <f>J312</f>
        <v>0</v>
      </c>
      <c r="L131" s="100"/>
    </row>
    <row r="132" spans="2:12" s="99" customFormat="1" ht="24.9" customHeight="1">
      <c r="B132" s="100"/>
      <c r="D132" s="101" t="s">
        <v>1896</v>
      </c>
      <c r="E132" s="102"/>
      <c r="F132" s="102"/>
      <c r="G132" s="102"/>
      <c r="H132" s="102"/>
      <c r="I132" s="102"/>
      <c r="J132" s="103">
        <f>J315</f>
        <v>0</v>
      </c>
      <c r="L132" s="100"/>
    </row>
    <row r="133" spans="2:12" s="99" customFormat="1" ht="24.9" customHeight="1">
      <c r="B133" s="100"/>
      <c r="D133" s="101" t="s">
        <v>1894</v>
      </c>
      <c r="E133" s="102"/>
      <c r="F133" s="102"/>
      <c r="G133" s="102"/>
      <c r="H133" s="102"/>
      <c r="I133" s="102"/>
      <c r="J133" s="103">
        <f>J320</f>
        <v>0</v>
      </c>
      <c r="L133" s="100"/>
    </row>
    <row r="134" spans="2:12" s="99" customFormat="1" ht="24.9" customHeight="1">
      <c r="B134" s="100"/>
      <c r="D134" s="101" t="s">
        <v>1897</v>
      </c>
      <c r="E134" s="102"/>
      <c r="F134" s="102"/>
      <c r="G134" s="102"/>
      <c r="H134" s="102"/>
      <c r="I134" s="102"/>
      <c r="J134" s="103">
        <f>J322</f>
        <v>0</v>
      </c>
      <c r="L134" s="100"/>
    </row>
    <row r="135" spans="2:12" s="16" customFormat="1" ht="21.9" customHeight="1">
      <c r="B135" s="17"/>
      <c r="L135" s="17"/>
    </row>
    <row r="136" spans="2:12" s="16" customFormat="1" ht="6.9" customHeight="1"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17"/>
    </row>
    <row r="140" spans="2:12" s="16" customFormat="1" ht="6.9" customHeight="1"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17"/>
    </row>
    <row r="141" spans="2:12" s="16" customFormat="1" ht="24.9" customHeight="1">
      <c r="B141" s="17"/>
      <c r="C141" s="10" t="s">
        <v>114</v>
      </c>
      <c r="L141" s="17"/>
    </row>
    <row r="142" spans="2:12" s="16" customFormat="1" ht="6.9" customHeight="1">
      <c r="B142" s="17"/>
      <c r="L142" s="17"/>
    </row>
    <row r="143" spans="2:12" s="16" customFormat="1" ht="12" customHeight="1">
      <c r="B143" s="17"/>
      <c r="C143" s="14" t="s">
        <v>11</v>
      </c>
      <c r="L143" s="17"/>
    </row>
    <row r="144" spans="2:12" s="16" customFormat="1" ht="26.25" customHeight="1">
      <c r="B144" s="17"/>
      <c r="E144" s="185" t="str">
        <f>E7</f>
        <v>Novostavba prezentačno-degustačného objektu - Pivovar Urpiner Banská Bystrica</v>
      </c>
      <c r="F144" s="185"/>
      <c r="G144" s="185"/>
      <c r="H144" s="185"/>
      <c r="L144" s="17"/>
    </row>
    <row r="145" spans="2:65" s="16" customFormat="1" ht="12" customHeight="1">
      <c r="B145" s="17"/>
      <c r="C145" s="14" t="s">
        <v>102</v>
      </c>
      <c r="L145" s="17"/>
    </row>
    <row r="146" spans="2:65" s="16" customFormat="1" ht="16.5" customHeight="1">
      <c r="B146" s="17"/>
      <c r="E146" s="173" t="str">
        <f>E9</f>
        <v>7 - VZT</v>
      </c>
      <c r="F146" s="173"/>
      <c r="G146" s="173"/>
      <c r="H146" s="173"/>
      <c r="L146" s="17"/>
    </row>
    <row r="147" spans="2:65" s="16" customFormat="1" ht="6.9" customHeight="1">
      <c r="B147" s="17"/>
      <c r="L147" s="17"/>
    </row>
    <row r="148" spans="2:65" s="16" customFormat="1" ht="12" customHeight="1">
      <c r="B148" s="17"/>
      <c r="C148" s="14" t="s">
        <v>15</v>
      </c>
      <c r="F148" s="4" t="str">
        <f>F12</f>
        <v>Banská Bystrica</v>
      </c>
      <c r="I148" s="14" t="s">
        <v>17</v>
      </c>
      <c r="J148" s="1">
        <f>IF(J12="","",J12)</f>
        <v>0</v>
      </c>
      <c r="L148" s="17"/>
    </row>
    <row r="149" spans="2:65" s="16" customFormat="1" ht="6.9" customHeight="1">
      <c r="B149" s="17"/>
      <c r="L149" s="17"/>
    </row>
    <row r="150" spans="2:65" s="16" customFormat="1" ht="15.15" customHeight="1">
      <c r="B150" s="17"/>
      <c r="C150" s="14" t="s">
        <v>18</v>
      </c>
      <c r="F150" s="4" t="str">
        <f>E15</f>
        <v>Banskobystrický pivovar, a.s. Banská Bystrica</v>
      </c>
      <c r="I150" s="14" t="s">
        <v>23</v>
      </c>
      <c r="J150" s="3" t="str">
        <f>E21</f>
        <v xml:space="preserve"> </v>
      </c>
      <c r="L150" s="17"/>
    </row>
    <row r="151" spans="2:65" s="16" customFormat="1" ht="15.15" customHeight="1">
      <c r="B151" s="17"/>
      <c r="C151" s="14" t="s">
        <v>22</v>
      </c>
      <c r="F151" s="4" t="str">
        <f>IF(E18="","",E18)</f>
        <v/>
      </c>
      <c r="I151" s="14" t="s">
        <v>26</v>
      </c>
      <c r="J151" s="3" t="str">
        <f>E24</f>
        <v xml:space="preserve"> </v>
      </c>
      <c r="L151" s="17"/>
    </row>
    <row r="152" spans="2:65" s="16" customFormat="1" ht="10.35" customHeight="1">
      <c r="B152" s="17"/>
      <c r="L152" s="17"/>
    </row>
    <row r="153" spans="2:65" s="109" customFormat="1" ht="29.25" customHeight="1">
      <c r="B153" s="110"/>
      <c r="C153" s="111" t="s">
        <v>115</v>
      </c>
      <c r="D153" s="112" t="s">
        <v>53</v>
      </c>
      <c r="E153" s="112" t="s">
        <v>49</v>
      </c>
      <c r="F153" s="112" t="s">
        <v>50</v>
      </c>
      <c r="G153" s="112" t="s">
        <v>116</v>
      </c>
      <c r="H153" s="112" t="s">
        <v>117</v>
      </c>
      <c r="I153" s="112" t="s">
        <v>118</v>
      </c>
      <c r="J153" s="113" t="s">
        <v>106</v>
      </c>
      <c r="K153" s="114" t="s">
        <v>119</v>
      </c>
      <c r="L153" s="110"/>
      <c r="M153" s="47"/>
      <c r="N153" s="48" t="s">
        <v>32</v>
      </c>
      <c r="O153" s="48" t="s">
        <v>120</v>
      </c>
      <c r="P153" s="48" t="s">
        <v>121</v>
      </c>
      <c r="Q153" s="48" t="s">
        <v>122</v>
      </c>
      <c r="R153" s="48" t="s">
        <v>123</v>
      </c>
      <c r="S153" s="48" t="s">
        <v>124</v>
      </c>
      <c r="T153" s="49" t="s">
        <v>125</v>
      </c>
    </row>
    <row r="154" spans="2:65" s="16" customFormat="1" ht="22.95" customHeight="1">
      <c r="B154" s="17"/>
      <c r="C154" s="53" t="s">
        <v>107</v>
      </c>
      <c r="J154" s="115">
        <f>BK154</f>
        <v>0</v>
      </c>
      <c r="L154" s="17"/>
      <c r="M154" s="50"/>
      <c r="N154" s="42"/>
      <c r="O154" s="42"/>
      <c r="P154" s="116">
        <f>P155+P176+P180+P185+P187+P189+P192+P196+P201+P206+P210+P212+P214+P217+P219+P222+P224+P230+P234+P238+P240+P257+P262+P266+P270+P273+P278+P280+P283+P290+P292+P296+P305+P308+P312+P315+P320+P322</f>
        <v>0</v>
      </c>
      <c r="Q154" s="42"/>
      <c r="R154" s="116">
        <f>R155+R176+R180+R185+R187+R189+R192+R196+R201+R206+R210+R212+R214+R217+R219+R222+R224+R230+R234+R238+R240+R257+R262+R266+R270+R273+R278+R280+R283+R290+R292+R296+R305+R308+R312+R315+R320+R322</f>
        <v>0</v>
      </c>
      <c r="S154" s="42"/>
      <c r="T154" s="117">
        <f>T155+T176+T180+T185+T187+T189+T192+T196+T201+T206+T210+T212+T214+T217+T219+T222+T224+T230+T234+T238+T240+T257+T262+T266+T270+T273+T278+T280+T283+T290+T292+T296+T305+T308+T312+T315+T320+T322</f>
        <v>0</v>
      </c>
      <c r="AT154" s="6" t="s">
        <v>67</v>
      </c>
      <c r="AU154" s="6" t="s">
        <v>108</v>
      </c>
      <c r="BK154" s="118">
        <f>BK155+BK176+BK180+BK185+BK187+BK189+BK192+BK196+BK201+BK206+BK210+BK212+BK214+BK217+BK219+BK222+BK224+BK230+BK234+BK238+BK240+BK257+BK262+BK266+BK270+BK273+BK278+BK280+BK283+BK290+BK292+BK296+BK305+BK308+BK312+BK315+BK320+BK322</f>
        <v>0</v>
      </c>
    </row>
    <row r="155" spans="2:65" s="119" customFormat="1" ht="25.95" customHeight="1">
      <c r="B155" s="120"/>
      <c r="D155" s="121" t="s">
        <v>67</v>
      </c>
      <c r="E155" s="122" t="s">
        <v>219</v>
      </c>
      <c r="F155" s="122" t="s">
        <v>1898</v>
      </c>
      <c r="J155" s="123">
        <f>BK155</f>
        <v>0</v>
      </c>
      <c r="L155" s="120"/>
      <c r="M155" s="124"/>
      <c r="P155" s="125">
        <f>SUM(P156:P175)</f>
        <v>0</v>
      </c>
      <c r="R155" s="125">
        <f>SUM(R156:R175)</f>
        <v>0</v>
      </c>
      <c r="T155" s="126">
        <f>SUM(T156:T175)</f>
        <v>0</v>
      </c>
      <c r="AR155" s="121" t="s">
        <v>76</v>
      </c>
      <c r="AT155" s="127" t="s">
        <v>67</v>
      </c>
      <c r="AU155" s="127" t="s">
        <v>68</v>
      </c>
      <c r="AY155" s="121" t="s">
        <v>128</v>
      </c>
      <c r="BK155" s="128">
        <f>SUM(BK156:BK175)</f>
        <v>0</v>
      </c>
    </row>
    <row r="156" spans="2:65" s="16" customFormat="1" ht="24.15" customHeight="1">
      <c r="B156" s="131"/>
      <c r="C156" s="132" t="s">
        <v>68</v>
      </c>
      <c r="D156" s="132" t="s">
        <v>130</v>
      </c>
      <c r="E156" s="133" t="s">
        <v>1899</v>
      </c>
      <c r="F156" s="134" t="s">
        <v>1900</v>
      </c>
      <c r="G156" s="135" t="s">
        <v>701</v>
      </c>
      <c r="H156" s="136">
        <v>1</v>
      </c>
      <c r="I156" s="137"/>
      <c r="J156" s="137">
        <f t="shared" ref="J156:J175" si="0">ROUND(I156*H156,2)</f>
        <v>0</v>
      </c>
      <c r="K156" s="138"/>
      <c r="L156" s="17"/>
      <c r="M156" s="139"/>
      <c r="N156" s="140" t="s">
        <v>34</v>
      </c>
      <c r="O156" s="141">
        <v>0</v>
      </c>
      <c r="P156" s="141">
        <f t="shared" ref="P156:P175" si="1">O156*H156</f>
        <v>0</v>
      </c>
      <c r="Q156" s="141">
        <v>0</v>
      </c>
      <c r="R156" s="141">
        <f t="shared" ref="R156:R175" si="2">Q156*H156</f>
        <v>0</v>
      </c>
      <c r="S156" s="141">
        <v>0</v>
      </c>
      <c r="T156" s="142">
        <f t="shared" ref="T156:T175" si="3">S156*H156</f>
        <v>0</v>
      </c>
      <c r="AR156" s="143" t="s">
        <v>81</v>
      </c>
      <c r="AT156" s="143" t="s">
        <v>130</v>
      </c>
      <c r="AU156" s="143" t="s">
        <v>76</v>
      </c>
      <c r="AY156" s="6" t="s">
        <v>128</v>
      </c>
      <c r="BE156" s="144">
        <f t="shared" ref="BE156:BE175" si="4">IF(N156="základná",J156,0)</f>
        <v>0</v>
      </c>
      <c r="BF156" s="144">
        <f t="shared" ref="BF156:BF175" si="5">IF(N156="znížená",J156,0)</f>
        <v>0</v>
      </c>
      <c r="BG156" s="144">
        <f t="shared" ref="BG156:BG175" si="6">IF(N156="zákl. prenesená",J156,0)</f>
        <v>0</v>
      </c>
      <c r="BH156" s="144">
        <f t="shared" ref="BH156:BH175" si="7">IF(N156="zníž. prenesená",J156,0)</f>
        <v>0</v>
      </c>
      <c r="BI156" s="144">
        <f t="shared" ref="BI156:BI175" si="8">IF(N156="nulová",J156,0)</f>
        <v>0</v>
      </c>
      <c r="BJ156" s="6" t="s">
        <v>96</v>
      </c>
      <c r="BK156" s="144">
        <f t="shared" ref="BK156:BK175" si="9">ROUND(I156*H156,2)</f>
        <v>0</v>
      </c>
      <c r="BL156" s="6" t="s">
        <v>81</v>
      </c>
      <c r="BM156" s="143" t="s">
        <v>96</v>
      </c>
    </row>
    <row r="157" spans="2:65" s="16" customFormat="1" ht="24.15" customHeight="1">
      <c r="B157" s="131"/>
      <c r="C157" s="132" t="s">
        <v>68</v>
      </c>
      <c r="D157" s="132" t="s">
        <v>130</v>
      </c>
      <c r="E157" s="133" t="s">
        <v>1901</v>
      </c>
      <c r="F157" s="134" t="s">
        <v>1902</v>
      </c>
      <c r="G157" s="135" t="s">
        <v>701</v>
      </c>
      <c r="H157" s="136">
        <v>1</v>
      </c>
      <c r="I157" s="137"/>
      <c r="J157" s="137">
        <f t="shared" si="0"/>
        <v>0</v>
      </c>
      <c r="K157" s="138"/>
      <c r="L157" s="17"/>
      <c r="M157" s="139"/>
      <c r="N157" s="140" t="s">
        <v>34</v>
      </c>
      <c r="O157" s="141">
        <v>0</v>
      </c>
      <c r="P157" s="141">
        <f t="shared" si="1"/>
        <v>0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81</v>
      </c>
      <c r="AT157" s="143" t="s">
        <v>130</v>
      </c>
      <c r="AU157" s="143" t="s">
        <v>76</v>
      </c>
      <c r="AY157" s="6" t="s">
        <v>128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6" t="s">
        <v>96</v>
      </c>
      <c r="BK157" s="144">
        <f t="shared" si="9"/>
        <v>0</v>
      </c>
      <c r="BL157" s="6" t="s">
        <v>81</v>
      </c>
      <c r="BM157" s="143" t="s">
        <v>81</v>
      </c>
    </row>
    <row r="158" spans="2:65" s="16" customFormat="1" ht="16.5" customHeight="1">
      <c r="B158" s="131"/>
      <c r="C158" s="132" t="s">
        <v>68</v>
      </c>
      <c r="D158" s="132" t="s">
        <v>130</v>
      </c>
      <c r="E158" s="133" t="s">
        <v>1903</v>
      </c>
      <c r="F158" s="134" t="s">
        <v>1904</v>
      </c>
      <c r="G158" s="135" t="s">
        <v>148</v>
      </c>
      <c r="H158" s="136">
        <v>1</v>
      </c>
      <c r="I158" s="137"/>
      <c r="J158" s="137">
        <f t="shared" si="0"/>
        <v>0</v>
      </c>
      <c r="K158" s="138"/>
      <c r="L158" s="17"/>
      <c r="M158" s="139"/>
      <c r="N158" s="140" t="s">
        <v>34</v>
      </c>
      <c r="O158" s="141">
        <v>0</v>
      </c>
      <c r="P158" s="141">
        <f t="shared" si="1"/>
        <v>0</v>
      </c>
      <c r="Q158" s="141">
        <v>0</v>
      </c>
      <c r="R158" s="141">
        <f t="shared" si="2"/>
        <v>0</v>
      </c>
      <c r="S158" s="141">
        <v>0</v>
      </c>
      <c r="T158" s="142">
        <f t="shared" si="3"/>
        <v>0</v>
      </c>
      <c r="AR158" s="143" t="s">
        <v>81</v>
      </c>
      <c r="AT158" s="143" t="s">
        <v>130</v>
      </c>
      <c r="AU158" s="143" t="s">
        <v>76</v>
      </c>
      <c r="AY158" s="6" t="s">
        <v>128</v>
      </c>
      <c r="BE158" s="144">
        <f t="shared" si="4"/>
        <v>0</v>
      </c>
      <c r="BF158" s="144">
        <f t="shared" si="5"/>
        <v>0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6" t="s">
        <v>96</v>
      </c>
      <c r="BK158" s="144">
        <f t="shared" si="9"/>
        <v>0</v>
      </c>
      <c r="BL158" s="6" t="s">
        <v>81</v>
      </c>
      <c r="BM158" s="143" t="s">
        <v>87</v>
      </c>
    </row>
    <row r="159" spans="2:65" s="16" customFormat="1" ht="16.5" customHeight="1">
      <c r="B159" s="131"/>
      <c r="C159" s="132" t="s">
        <v>68</v>
      </c>
      <c r="D159" s="132" t="s">
        <v>130</v>
      </c>
      <c r="E159" s="133" t="s">
        <v>1905</v>
      </c>
      <c r="F159" s="134" t="s">
        <v>1906</v>
      </c>
      <c r="G159" s="135" t="s">
        <v>148</v>
      </c>
      <c r="H159" s="136">
        <v>1</v>
      </c>
      <c r="I159" s="137"/>
      <c r="J159" s="137">
        <f t="shared" si="0"/>
        <v>0</v>
      </c>
      <c r="K159" s="138"/>
      <c r="L159" s="17"/>
      <c r="M159" s="139"/>
      <c r="N159" s="140" t="s">
        <v>34</v>
      </c>
      <c r="O159" s="141">
        <v>0</v>
      </c>
      <c r="P159" s="141">
        <f t="shared" si="1"/>
        <v>0</v>
      </c>
      <c r="Q159" s="141">
        <v>0</v>
      </c>
      <c r="R159" s="141">
        <f t="shared" si="2"/>
        <v>0</v>
      </c>
      <c r="S159" s="141">
        <v>0</v>
      </c>
      <c r="T159" s="142">
        <f t="shared" si="3"/>
        <v>0</v>
      </c>
      <c r="AR159" s="143" t="s">
        <v>81</v>
      </c>
      <c r="AT159" s="143" t="s">
        <v>130</v>
      </c>
      <c r="AU159" s="143" t="s">
        <v>76</v>
      </c>
      <c r="AY159" s="6" t="s">
        <v>128</v>
      </c>
      <c r="BE159" s="144">
        <f t="shared" si="4"/>
        <v>0</v>
      </c>
      <c r="BF159" s="144">
        <f t="shared" si="5"/>
        <v>0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6" t="s">
        <v>96</v>
      </c>
      <c r="BK159" s="144">
        <f t="shared" si="9"/>
        <v>0</v>
      </c>
      <c r="BL159" s="6" t="s">
        <v>81</v>
      </c>
      <c r="BM159" s="143" t="s">
        <v>141</v>
      </c>
    </row>
    <row r="160" spans="2:65" s="16" customFormat="1" ht="24.15" customHeight="1">
      <c r="B160" s="131"/>
      <c r="C160" s="132" t="s">
        <v>68</v>
      </c>
      <c r="D160" s="132" t="s">
        <v>130</v>
      </c>
      <c r="E160" s="133" t="s">
        <v>1907</v>
      </c>
      <c r="F160" s="134" t="s">
        <v>1908</v>
      </c>
      <c r="G160" s="135" t="s">
        <v>148</v>
      </c>
      <c r="H160" s="136">
        <v>2</v>
      </c>
      <c r="I160" s="137"/>
      <c r="J160" s="137">
        <f t="shared" si="0"/>
        <v>0</v>
      </c>
      <c r="K160" s="138"/>
      <c r="L160" s="17"/>
      <c r="M160" s="139"/>
      <c r="N160" s="140" t="s">
        <v>34</v>
      </c>
      <c r="O160" s="141">
        <v>0</v>
      </c>
      <c r="P160" s="141">
        <f t="shared" si="1"/>
        <v>0</v>
      </c>
      <c r="Q160" s="141">
        <v>0</v>
      </c>
      <c r="R160" s="141">
        <f t="shared" si="2"/>
        <v>0</v>
      </c>
      <c r="S160" s="141">
        <v>0</v>
      </c>
      <c r="T160" s="142">
        <f t="shared" si="3"/>
        <v>0</v>
      </c>
      <c r="AR160" s="143" t="s">
        <v>81</v>
      </c>
      <c r="AT160" s="143" t="s">
        <v>130</v>
      </c>
      <c r="AU160" s="143" t="s">
        <v>76</v>
      </c>
      <c r="AY160" s="6" t="s">
        <v>128</v>
      </c>
      <c r="BE160" s="144">
        <f t="shared" si="4"/>
        <v>0</v>
      </c>
      <c r="BF160" s="144">
        <f t="shared" si="5"/>
        <v>0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6" t="s">
        <v>96</v>
      </c>
      <c r="BK160" s="144">
        <f t="shared" si="9"/>
        <v>0</v>
      </c>
      <c r="BL160" s="6" t="s">
        <v>81</v>
      </c>
      <c r="BM160" s="143" t="s">
        <v>144</v>
      </c>
    </row>
    <row r="161" spans="2:65" s="16" customFormat="1" ht="24.15" customHeight="1">
      <c r="B161" s="131"/>
      <c r="C161" s="132" t="s">
        <v>68</v>
      </c>
      <c r="D161" s="132" t="s">
        <v>130</v>
      </c>
      <c r="E161" s="133" t="s">
        <v>1909</v>
      </c>
      <c r="F161" s="134" t="s">
        <v>1910</v>
      </c>
      <c r="G161" s="135" t="s">
        <v>148</v>
      </c>
      <c r="H161" s="136">
        <v>1</v>
      </c>
      <c r="I161" s="137"/>
      <c r="J161" s="137">
        <f t="shared" si="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"/>
        <v>0</v>
      </c>
      <c r="Q161" s="141">
        <v>0</v>
      </c>
      <c r="R161" s="141">
        <f t="shared" si="2"/>
        <v>0</v>
      </c>
      <c r="S161" s="141">
        <v>0</v>
      </c>
      <c r="T161" s="142">
        <f t="shared" si="3"/>
        <v>0</v>
      </c>
      <c r="AR161" s="143" t="s">
        <v>81</v>
      </c>
      <c r="AT161" s="143" t="s">
        <v>130</v>
      </c>
      <c r="AU161" s="143" t="s">
        <v>76</v>
      </c>
      <c r="AY161" s="6" t="s">
        <v>128</v>
      </c>
      <c r="BE161" s="144">
        <f t="shared" si="4"/>
        <v>0</v>
      </c>
      <c r="BF161" s="144">
        <f t="shared" si="5"/>
        <v>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6" t="s">
        <v>96</v>
      </c>
      <c r="BK161" s="144">
        <f t="shared" si="9"/>
        <v>0</v>
      </c>
      <c r="BL161" s="6" t="s">
        <v>81</v>
      </c>
      <c r="BM161" s="143" t="s">
        <v>149</v>
      </c>
    </row>
    <row r="162" spans="2:65" s="16" customFormat="1" ht="21.75" customHeight="1">
      <c r="B162" s="131"/>
      <c r="C162" s="132" t="s">
        <v>68</v>
      </c>
      <c r="D162" s="132" t="s">
        <v>130</v>
      </c>
      <c r="E162" s="133" t="s">
        <v>1911</v>
      </c>
      <c r="F162" s="134" t="s">
        <v>1912</v>
      </c>
      <c r="G162" s="135" t="s">
        <v>148</v>
      </c>
      <c r="H162" s="136">
        <v>1</v>
      </c>
      <c r="I162" s="137"/>
      <c r="J162" s="137">
        <f t="shared" si="0"/>
        <v>0</v>
      </c>
      <c r="K162" s="138"/>
      <c r="L162" s="17"/>
      <c r="M162" s="139"/>
      <c r="N162" s="140" t="s">
        <v>34</v>
      </c>
      <c r="O162" s="141">
        <v>0</v>
      </c>
      <c r="P162" s="141">
        <f t="shared" si="1"/>
        <v>0</v>
      </c>
      <c r="Q162" s="141">
        <v>0</v>
      </c>
      <c r="R162" s="141">
        <f t="shared" si="2"/>
        <v>0</v>
      </c>
      <c r="S162" s="141">
        <v>0</v>
      </c>
      <c r="T162" s="142">
        <f t="shared" si="3"/>
        <v>0</v>
      </c>
      <c r="AR162" s="143" t="s">
        <v>81</v>
      </c>
      <c r="AT162" s="143" t="s">
        <v>130</v>
      </c>
      <c r="AU162" s="143" t="s">
        <v>76</v>
      </c>
      <c r="AY162" s="6" t="s">
        <v>128</v>
      </c>
      <c r="BE162" s="144">
        <f t="shared" si="4"/>
        <v>0</v>
      </c>
      <c r="BF162" s="144">
        <f t="shared" si="5"/>
        <v>0</v>
      </c>
      <c r="BG162" s="144">
        <f t="shared" si="6"/>
        <v>0</v>
      </c>
      <c r="BH162" s="144">
        <f t="shared" si="7"/>
        <v>0</v>
      </c>
      <c r="BI162" s="144">
        <f t="shared" si="8"/>
        <v>0</v>
      </c>
      <c r="BJ162" s="6" t="s">
        <v>96</v>
      </c>
      <c r="BK162" s="144">
        <f t="shared" si="9"/>
        <v>0</v>
      </c>
      <c r="BL162" s="6" t="s">
        <v>81</v>
      </c>
      <c r="BM162" s="143" t="s">
        <v>145</v>
      </c>
    </row>
    <row r="163" spans="2:65" s="16" customFormat="1" ht="16.5" customHeight="1">
      <c r="B163" s="131"/>
      <c r="C163" s="132" t="s">
        <v>68</v>
      </c>
      <c r="D163" s="132" t="s">
        <v>130</v>
      </c>
      <c r="E163" s="133" t="s">
        <v>1913</v>
      </c>
      <c r="F163" s="134" t="s">
        <v>1914</v>
      </c>
      <c r="G163" s="135" t="s">
        <v>148</v>
      </c>
      <c r="H163" s="136">
        <v>2</v>
      </c>
      <c r="I163" s="137"/>
      <c r="J163" s="137">
        <f t="shared" si="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"/>
        <v>0</v>
      </c>
      <c r="Q163" s="141">
        <v>0</v>
      </c>
      <c r="R163" s="141">
        <f t="shared" si="2"/>
        <v>0</v>
      </c>
      <c r="S163" s="141">
        <v>0</v>
      </c>
      <c r="T163" s="142">
        <f t="shared" si="3"/>
        <v>0</v>
      </c>
      <c r="AR163" s="143" t="s">
        <v>81</v>
      </c>
      <c r="AT163" s="143" t="s">
        <v>130</v>
      </c>
      <c r="AU163" s="143" t="s">
        <v>76</v>
      </c>
      <c r="AY163" s="6" t="s">
        <v>128</v>
      </c>
      <c r="BE163" s="144">
        <f t="shared" si="4"/>
        <v>0</v>
      </c>
      <c r="BF163" s="144">
        <f t="shared" si="5"/>
        <v>0</v>
      </c>
      <c r="BG163" s="144">
        <f t="shared" si="6"/>
        <v>0</v>
      </c>
      <c r="BH163" s="144">
        <f t="shared" si="7"/>
        <v>0</v>
      </c>
      <c r="BI163" s="144">
        <f t="shared" si="8"/>
        <v>0</v>
      </c>
      <c r="BJ163" s="6" t="s">
        <v>96</v>
      </c>
      <c r="BK163" s="144">
        <f t="shared" si="9"/>
        <v>0</v>
      </c>
      <c r="BL163" s="6" t="s">
        <v>81</v>
      </c>
      <c r="BM163" s="143" t="s">
        <v>157</v>
      </c>
    </row>
    <row r="164" spans="2:65" s="16" customFormat="1" ht="16.5" customHeight="1">
      <c r="B164" s="131"/>
      <c r="C164" s="132" t="s">
        <v>68</v>
      </c>
      <c r="D164" s="132" t="s">
        <v>130</v>
      </c>
      <c r="E164" s="133" t="s">
        <v>1915</v>
      </c>
      <c r="F164" s="134" t="s">
        <v>1916</v>
      </c>
      <c r="G164" s="135" t="s">
        <v>148</v>
      </c>
      <c r="H164" s="136">
        <v>1</v>
      </c>
      <c r="I164" s="137"/>
      <c r="J164" s="137">
        <f t="shared" si="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"/>
        <v>0</v>
      </c>
      <c r="Q164" s="141">
        <v>0</v>
      </c>
      <c r="R164" s="141">
        <f t="shared" si="2"/>
        <v>0</v>
      </c>
      <c r="S164" s="141">
        <v>0</v>
      </c>
      <c r="T164" s="142">
        <f t="shared" si="3"/>
        <v>0</v>
      </c>
      <c r="AR164" s="143" t="s">
        <v>81</v>
      </c>
      <c r="AT164" s="143" t="s">
        <v>130</v>
      </c>
      <c r="AU164" s="143" t="s">
        <v>76</v>
      </c>
      <c r="AY164" s="6" t="s">
        <v>128</v>
      </c>
      <c r="BE164" s="144">
        <f t="shared" si="4"/>
        <v>0</v>
      </c>
      <c r="BF164" s="144">
        <f t="shared" si="5"/>
        <v>0</v>
      </c>
      <c r="BG164" s="144">
        <f t="shared" si="6"/>
        <v>0</v>
      </c>
      <c r="BH164" s="144">
        <f t="shared" si="7"/>
        <v>0</v>
      </c>
      <c r="BI164" s="144">
        <f t="shared" si="8"/>
        <v>0</v>
      </c>
      <c r="BJ164" s="6" t="s">
        <v>96</v>
      </c>
      <c r="BK164" s="144">
        <f t="shared" si="9"/>
        <v>0</v>
      </c>
      <c r="BL164" s="6" t="s">
        <v>81</v>
      </c>
      <c r="BM164" s="143" t="s">
        <v>160</v>
      </c>
    </row>
    <row r="165" spans="2:65" s="16" customFormat="1" ht="16.5" customHeight="1">
      <c r="B165" s="131"/>
      <c r="C165" s="132" t="s">
        <v>68</v>
      </c>
      <c r="D165" s="132" t="s">
        <v>130</v>
      </c>
      <c r="E165" s="133" t="s">
        <v>1917</v>
      </c>
      <c r="F165" s="134" t="s">
        <v>1918</v>
      </c>
      <c r="G165" s="135" t="s">
        <v>148</v>
      </c>
      <c r="H165" s="136">
        <v>1</v>
      </c>
      <c r="I165" s="137"/>
      <c r="J165" s="137">
        <f t="shared" si="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"/>
        <v>0</v>
      </c>
      <c r="Q165" s="141">
        <v>0</v>
      </c>
      <c r="R165" s="141">
        <f t="shared" si="2"/>
        <v>0</v>
      </c>
      <c r="S165" s="141">
        <v>0</v>
      </c>
      <c r="T165" s="142">
        <f t="shared" si="3"/>
        <v>0</v>
      </c>
      <c r="AR165" s="143" t="s">
        <v>81</v>
      </c>
      <c r="AT165" s="143" t="s">
        <v>130</v>
      </c>
      <c r="AU165" s="143" t="s">
        <v>76</v>
      </c>
      <c r="AY165" s="6" t="s">
        <v>128</v>
      </c>
      <c r="BE165" s="144">
        <f t="shared" si="4"/>
        <v>0</v>
      </c>
      <c r="BF165" s="144">
        <f t="shared" si="5"/>
        <v>0</v>
      </c>
      <c r="BG165" s="144">
        <f t="shared" si="6"/>
        <v>0</v>
      </c>
      <c r="BH165" s="144">
        <f t="shared" si="7"/>
        <v>0</v>
      </c>
      <c r="BI165" s="144">
        <f t="shared" si="8"/>
        <v>0</v>
      </c>
      <c r="BJ165" s="6" t="s">
        <v>96</v>
      </c>
      <c r="BK165" s="144">
        <f t="shared" si="9"/>
        <v>0</v>
      </c>
      <c r="BL165" s="6" t="s">
        <v>81</v>
      </c>
      <c r="BM165" s="143" t="s">
        <v>6</v>
      </c>
    </row>
    <row r="166" spans="2:65" s="16" customFormat="1" ht="16.5" customHeight="1">
      <c r="B166" s="131"/>
      <c r="C166" s="132" t="s">
        <v>68</v>
      </c>
      <c r="D166" s="132" t="s">
        <v>130</v>
      </c>
      <c r="E166" s="133" t="s">
        <v>1919</v>
      </c>
      <c r="F166" s="134" t="s">
        <v>1920</v>
      </c>
      <c r="G166" s="135" t="s">
        <v>148</v>
      </c>
      <c r="H166" s="136">
        <v>1</v>
      </c>
      <c r="I166" s="137"/>
      <c r="J166" s="137">
        <f t="shared" si="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"/>
        <v>0</v>
      </c>
      <c r="Q166" s="141">
        <v>0</v>
      </c>
      <c r="R166" s="141">
        <f t="shared" si="2"/>
        <v>0</v>
      </c>
      <c r="S166" s="141">
        <v>0</v>
      </c>
      <c r="T166" s="142">
        <f t="shared" si="3"/>
        <v>0</v>
      </c>
      <c r="AR166" s="143" t="s">
        <v>81</v>
      </c>
      <c r="AT166" s="143" t="s">
        <v>130</v>
      </c>
      <c r="AU166" s="143" t="s">
        <v>76</v>
      </c>
      <c r="AY166" s="6" t="s">
        <v>128</v>
      </c>
      <c r="BE166" s="144">
        <f t="shared" si="4"/>
        <v>0</v>
      </c>
      <c r="BF166" s="144">
        <f t="shared" si="5"/>
        <v>0</v>
      </c>
      <c r="BG166" s="144">
        <f t="shared" si="6"/>
        <v>0</v>
      </c>
      <c r="BH166" s="144">
        <f t="shared" si="7"/>
        <v>0</v>
      </c>
      <c r="BI166" s="144">
        <f t="shared" si="8"/>
        <v>0</v>
      </c>
      <c r="BJ166" s="6" t="s">
        <v>96</v>
      </c>
      <c r="BK166" s="144">
        <f t="shared" si="9"/>
        <v>0</v>
      </c>
      <c r="BL166" s="6" t="s">
        <v>81</v>
      </c>
      <c r="BM166" s="143" t="s">
        <v>166</v>
      </c>
    </row>
    <row r="167" spans="2:65" s="16" customFormat="1" ht="16.5" customHeight="1">
      <c r="B167" s="131"/>
      <c r="C167" s="132" t="s">
        <v>68</v>
      </c>
      <c r="D167" s="132" t="s">
        <v>130</v>
      </c>
      <c r="E167" s="133" t="s">
        <v>1921</v>
      </c>
      <c r="F167" s="134" t="s">
        <v>1922</v>
      </c>
      <c r="G167" s="135" t="s">
        <v>148</v>
      </c>
      <c r="H167" s="136">
        <v>1</v>
      </c>
      <c r="I167" s="137"/>
      <c r="J167" s="137">
        <f t="shared" si="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"/>
        <v>0</v>
      </c>
      <c r="Q167" s="141">
        <v>0</v>
      </c>
      <c r="R167" s="141">
        <f t="shared" si="2"/>
        <v>0</v>
      </c>
      <c r="S167" s="141">
        <v>0</v>
      </c>
      <c r="T167" s="142">
        <f t="shared" si="3"/>
        <v>0</v>
      </c>
      <c r="AR167" s="143" t="s">
        <v>81</v>
      </c>
      <c r="AT167" s="143" t="s">
        <v>130</v>
      </c>
      <c r="AU167" s="143" t="s">
        <v>76</v>
      </c>
      <c r="AY167" s="6" t="s">
        <v>128</v>
      </c>
      <c r="BE167" s="144">
        <f t="shared" si="4"/>
        <v>0</v>
      </c>
      <c r="BF167" s="144">
        <f t="shared" si="5"/>
        <v>0</v>
      </c>
      <c r="BG167" s="144">
        <f t="shared" si="6"/>
        <v>0</v>
      </c>
      <c r="BH167" s="144">
        <f t="shared" si="7"/>
        <v>0</v>
      </c>
      <c r="BI167" s="144">
        <f t="shared" si="8"/>
        <v>0</v>
      </c>
      <c r="BJ167" s="6" t="s">
        <v>96</v>
      </c>
      <c r="BK167" s="144">
        <f t="shared" si="9"/>
        <v>0</v>
      </c>
      <c r="BL167" s="6" t="s">
        <v>81</v>
      </c>
      <c r="BM167" s="143" t="s">
        <v>169</v>
      </c>
    </row>
    <row r="168" spans="2:65" s="16" customFormat="1" ht="24.15" customHeight="1">
      <c r="B168" s="131"/>
      <c r="C168" s="132" t="s">
        <v>68</v>
      </c>
      <c r="D168" s="132" t="s">
        <v>130</v>
      </c>
      <c r="E168" s="133" t="s">
        <v>1923</v>
      </c>
      <c r="F168" s="134" t="s">
        <v>1924</v>
      </c>
      <c r="G168" s="135" t="s">
        <v>148</v>
      </c>
      <c r="H168" s="136">
        <v>2</v>
      </c>
      <c r="I168" s="137"/>
      <c r="J168" s="137">
        <f t="shared" si="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"/>
        <v>0</v>
      </c>
      <c r="Q168" s="141">
        <v>0</v>
      </c>
      <c r="R168" s="141">
        <f t="shared" si="2"/>
        <v>0</v>
      </c>
      <c r="S168" s="141">
        <v>0</v>
      </c>
      <c r="T168" s="142">
        <f t="shared" si="3"/>
        <v>0</v>
      </c>
      <c r="AR168" s="143" t="s">
        <v>81</v>
      </c>
      <c r="AT168" s="143" t="s">
        <v>130</v>
      </c>
      <c r="AU168" s="143" t="s">
        <v>76</v>
      </c>
      <c r="AY168" s="6" t="s">
        <v>128</v>
      </c>
      <c r="BE168" s="144">
        <f t="shared" si="4"/>
        <v>0</v>
      </c>
      <c r="BF168" s="144">
        <f t="shared" si="5"/>
        <v>0</v>
      </c>
      <c r="BG168" s="144">
        <f t="shared" si="6"/>
        <v>0</v>
      </c>
      <c r="BH168" s="144">
        <f t="shared" si="7"/>
        <v>0</v>
      </c>
      <c r="BI168" s="144">
        <f t="shared" si="8"/>
        <v>0</v>
      </c>
      <c r="BJ168" s="6" t="s">
        <v>96</v>
      </c>
      <c r="BK168" s="144">
        <f t="shared" si="9"/>
        <v>0</v>
      </c>
      <c r="BL168" s="6" t="s">
        <v>81</v>
      </c>
      <c r="BM168" s="143" t="s">
        <v>173</v>
      </c>
    </row>
    <row r="169" spans="2:65" s="16" customFormat="1" ht="24.15" customHeight="1">
      <c r="B169" s="131"/>
      <c r="C169" s="132" t="s">
        <v>68</v>
      </c>
      <c r="D169" s="132" t="s">
        <v>130</v>
      </c>
      <c r="E169" s="133" t="s">
        <v>1925</v>
      </c>
      <c r="F169" s="134" t="s">
        <v>1926</v>
      </c>
      <c r="G169" s="135" t="s">
        <v>148</v>
      </c>
      <c r="H169" s="136">
        <v>2</v>
      </c>
      <c r="I169" s="137"/>
      <c r="J169" s="137">
        <f t="shared" si="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"/>
        <v>0</v>
      </c>
      <c r="Q169" s="141">
        <v>0</v>
      </c>
      <c r="R169" s="141">
        <f t="shared" si="2"/>
        <v>0</v>
      </c>
      <c r="S169" s="141">
        <v>0</v>
      </c>
      <c r="T169" s="142">
        <f t="shared" si="3"/>
        <v>0</v>
      </c>
      <c r="AR169" s="143" t="s">
        <v>81</v>
      </c>
      <c r="AT169" s="143" t="s">
        <v>130</v>
      </c>
      <c r="AU169" s="143" t="s">
        <v>76</v>
      </c>
      <c r="AY169" s="6" t="s">
        <v>128</v>
      </c>
      <c r="BE169" s="144">
        <f t="shared" si="4"/>
        <v>0</v>
      </c>
      <c r="BF169" s="144">
        <f t="shared" si="5"/>
        <v>0</v>
      </c>
      <c r="BG169" s="144">
        <f t="shared" si="6"/>
        <v>0</v>
      </c>
      <c r="BH169" s="144">
        <f t="shared" si="7"/>
        <v>0</v>
      </c>
      <c r="BI169" s="144">
        <f t="shared" si="8"/>
        <v>0</v>
      </c>
      <c r="BJ169" s="6" t="s">
        <v>96</v>
      </c>
      <c r="BK169" s="144">
        <f t="shared" si="9"/>
        <v>0</v>
      </c>
      <c r="BL169" s="6" t="s">
        <v>81</v>
      </c>
      <c r="BM169" s="143" t="s">
        <v>176</v>
      </c>
    </row>
    <row r="170" spans="2:65" s="16" customFormat="1" ht="24.15" customHeight="1">
      <c r="B170" s="131"/>
      <c r="C170" s="132" t="s">
        <v>68</v>
      </c>
      <c r="D170" s="132" t="s">
        <v>130</v>
      </c>
      <c r="E170" s="133" t="s">
        <v>1927</v>
      </c>
      <c r="F170" s="134" t="s">
        <v>1928</v>
      </c>
      <c r="G170" s="135" t="s">
        <v>148</v>
      </c>
      <c r="H170" s="136">
        <v>4</v>
      </c>
      <c r="I170" s="137"/>
      <c r="J170" s="137">
        <f t="shared" si="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"/>
        <v>0</v>
      </c>
      <c r="Q170" s="141">
        <v>0</v>
      </c>
      <c r="R170" s="141">
        <f t="shared" si="2"/>
        <v>0</v>
      </c>
      <c r="S170" s="141">
        <v>0</v>
      </c>
      <c r="T170" s="142">
        <f t="shared" si="3"/>
        <v>0</v>
      </c>
      <c r="AR170" s="143" t="s">
        <v>81</v>
      </c>
      <c r="AT170" s="143" t="s">
        <v>130</v>
      </c>
      <c r="AU170" s="143" t="s">
        <v>76</v>
      </c>
      <c r="AY170" s="6" t="s">
        <v>128</v>
      </c>
      <c r="BE170" s="144">
        <f t="shared" si="4"/>
        <v>0</v>
      </c>
      <c r="BF170" s="144">
        <f t="shared" si="5"/>
        <v>0</v>
      </c>
      <c r="BG170" s="144">
        <f t="shared" si="6"/>
        <v>0</v>
      </c>
      <c r="BH170" s="144">
        <f t="shared" si="7"/>
        <v>0</v>
      </c>
      <c r="BI170" s="144">
        <f t="shared" si="8"/>
        <v>0</v>
      </c>
      <c r="BJ170" s="6" t="s">
        <v>96</v>
      </c>
      <c r="BK170" s="144">
        <f t="shared" si="9"/>
        <v>0</v>
      </c>
      <c r="BL170" s="6" t="s">
        <v>81</v>
      </c>
      <c r="BM170" s="143" t="s">
        <v>180</v>
      </c>
    </row>
    <row r="171" spans="2:65" s="16" customFormat="1" ht="24.15" customHeight="1">
      <c r="B171" s="131"/>
      <c r="C171" s="132" t="s">
        <v>68</v>
      </c>
      <c r="D171" s="132" t="s">
        <v>130</v>
      </c>
      <c r="E171" s="133" t="s">
        <v>1929</v>
      </c>
      <c r="F171" s="134" t="s">
        <v>1930</v>
      </c>
      <c r="G171" s="135" t="s">
        <v>148</v>
      </c>
      <c r="H171" s="136">
        <v>4</v>
      </c>
      <c r="I171" s="137"/>
      <c r="J171" s="137">
        <f t="shared" si="0"/>
        <v>0</v>
      </c>
      <c r="K171" s="138"/>
      <c r="L171" s="17"/>
      <c r="M171" s="139"/>
      <c r="N171" s="140" t="s">
        <v>34</v>
      </c>
      <c r="O171" s="141">
        <v>0</v>
      </c>
      <c r="P171" s="141">
        <f t="shared" si="1"/>
        <v>0</v>
      </c>
      <c r="Q171" s="141">
        <v>0</v>
      </c>
      <c r="R171" s="141">
        <f t="shared" si="2"/>
        <v>0</v>
      </c>
      <c r="S171" s="141">
        <v>0</v>
      </c>
      <c r="T171" s="142">
        <f t="shared" si="3"/>
        <v>0</v>
      </c>
      <c r="AR171" s="143" t="s">
        <v>81</v>
      </c>
      <c r="AT171" s="143" t="s">
        <v>130</v>
      </c>
      <c r="AU171" s="143" t="s">
        <v>76</v>
      </c>
      <c r="AY171" s="6" t="s">
        <v>128</v>
      </c>
      <c r="BE171" s="144">
        <f t="shared" si="4"/>
        <v>0</v>
      </c>
      <c r="BF171" s="144">
        <f t="shared" si="5"/>
        <v>0</v>
      </c>
      <c r="BG171" s="144">
        <f t="shared" si="6"/>
        <v>0</v>
      </c>
      <c r="BH171" s="144">
        <f t="shared" si="7"/>
        <v>0</v>
      </c>
      <c r="BI171" s="144">
        <f t="shared" si="8"/>
        <v>0</v>
      </c>
      <c r="BJ171" s="6" t="s">
        <v>96</v>
      </c>
      <c r="BK171" s="144">
        <f t="shared" si="9"/>
        <v>0</v>
      </c>
      <c r="BL171" s="6" t="s">
        <v>81</v>
      </c>
      <c r="BM171" s="143" t="s">
        <v>183</v>
      </c>
    </row>
    <row r="172" spans="2:65" s="16" customFormat="1" ht="16.5" customHeight="1">
      <c r="B172" s="131"/>
      <c r="C172" s="132" t="s">
        <v>68</v>
      </c>
      <c r="D172" s="132" t="s">
        <v>130</v>
      </c>
      <c r="E172" s="133" t="s">
        <v>1931</v>
      </c>
      <c r="F172" s="134" t="s">
        <v>1932</v>
      </c>
      <c r="G172" s="135" t="s">
        <v>148</v>
      </c>
      <c r="H172" s="136">
        <v>2</v>
      </c>
      <c r="I172" s="137"/>
      <c r="J172" s="137">
        <f t="shared" si="0"/>
        <v>0</v>
      </c>
      <c r="K172" s="138"/>
      <c r="L172" s="17"/>
      <c r="M172" s="139"/>
      <c r="N172" s="140" t="s">
        <v>34</v>
      </c>
      <c r="O172" s="141">
        <v>0</v>
      </c>
      <c r="P172" s="141">
        <f t="shared" si="1"/>
        <v>0</v>
      </c>
      <c r="Q172" s="141">
        <v>0</v>
      </c>
      <c r="R172" s="141">
        <f t="shared" si="2"/>
        <v>0</v>
      </c>
      <c r="S172" s="141">
        <v>0</v>
      </c>
      <c r="T172" s="142">
        <f t="shared" si="3"/>
        <v>0</v>
      </c>
      <c r="AR172" s="143" t="s">
        <v>81</v>
      </c>
      <c r="AT172" s="143" t="s">
        <v>130</v>
      </c>
      <c r="AU172" s="143" t="s">
        <v>76</v>
      </c>
      <c r="AY172" s="6" t="s">
        <v>128</v>
      </c>
      <c r="BE172" s="144">
        <f t="shared" si="4"/>
        <v>0</v>
      </c>
      <c r="BF172" s="144">
        <f t="shared" si="5"/>
        <v>0</v>
      </c>
      <c r="BG172" s="144">
        <f t="shared" si="6"/>
        <v>0</v>
      </c>
      <c r="BH172" s="144">
        <f t="shared" si="7"/>
        <v>0</v>
      </c>
      <c r="BI172" s="144">
        <f t="shared" si="8"/>
        <v>0</v>
      </c>
      <c r="BJ172" s="6" t="s">
        <v>96</v>
      </c>
      <c r="BK172" s="144">
        <f t="shared" si="9"/>
        <v>0</v>
      </c>
      <c r="BL172" s="6" t="s">
        <v>81</v>
      </c>
      <c r="BM172" s="143" t="s">
        <v>187</v>
      </c>
    </row>
    <row r="173" spans="2:65" s="16" customFormat="1" ht="16.5" customHeight="1">
      <c r="B173" s="131"/>
      <c r="C173" s="132" t="s">
        <v>68</v>
      </c>
      <c r="D173" s="132" t="s">
        <v>130</v>
      </c>
      <c r="E173" s="133" t="s">
        <v>1933</v>
      </c>
      <c r="F173" s="134" t="s">
        <v>1934</v>
      </c>
      <c r="G173" s="135" t="s">
        <v>148</v>
      </c>
      <c r="H173" s="136">
        <v>2</v>
      </c>
      <c r="I173" s="137"/>
      <c r="J173" s="137">
        <f t="shared" si="0"/>
        <v>0</v>
      </c>
      <c r="K173" s="138"/>
      <c r="L173" s="17"/>
      <c r="M173" s="139"/>
      <c r="N173" s="140" t="s">
        <v>34</v>
      </c>
      <c r="O173" s="141">
        <v>0</v>
      </c>
      <c r="P173" s="141">
        <f t="shared" si="1"/>
        <v>0</v>
      </c>
      <c r="Q173" s="141">
        <v>0</v>
      </c>
      <c r="R173" s="141">
        <f t="shared" si="2"/>
        <v>0</v>
      </c>
      <c r="S173" s="141">
        <v>0</v>
      </c>
      <c r="T173" s="142">
        <f t="shared" si="3"/>
        <v>0</v>
      </c>
      <c r="AR173" s="143" t="s">
        <v>81</v>
      </c>
      <c r="AT173" s="143" t="s">
        <v>130</v>
      </c>
      <c r="AU173" s="143" t="s">
        <v>76</v>
      </c>
      <c r="AY173" s="6" t="s">
        <v>128</v>
      </c>
      <c r="BE173" s="144">
        <f t="shared" si="4"/>
        <v>0</v>
      </c>
      <c r="BF173" s="144">
        <f t="shared" si="5"/>
        <v>0</v>
      </c>
      <c r="BG173" s="144">
        <f t="shared" si="6"/>
        <v>0</v>
      </c>
      <c r="BH173" s="144">
        <f t="shared" si="7"/>
        <v>0</v>
      </c>
      <c r="BI173" s="144">
        <f t="shared" si="8"/>
        <v>0</v>
      </c>
      <c r="BJ173" s="6" t="s">
        <v>96</v>
      </c>
      <c r="BK173" s="144">
        <f t="shared" si="9"/>
        <v>0</v>
      </c>
      <c r="BL173" s="6" t="s">
        <v>81</v>
      </c>
      <c r="BM173" s="143" t="s">
        <v>194</v>
      </c>
    </row>
    <row r="174" spans="2:65" s="16" customFormat="1" ht="16.5" customHeight="1">
      <c r="B174" s="131"/>
      <c r="C174" s="132" t="s">
        <v>68</v>
      </c>
      <c r="D174" s="132" t="s">
        <v>130</v>
      </c>
      <c r="E174" s="133" t="s">
        <v>1935</v>
      </c>
      <c r="F174" s="134" t="s">
        <v>1936</v>
      </c>
      <c r="G174" s="135" t="s">
        <v>148</v>
      </c>
      <c r="H174" s="136">
        <v>4</v>
      </c>
      <c r="I174" s="137"/>
      <c r="J174" s="137">
        <f t="shared" si="0"/>
        <v>0</v>
      </c>
      <c r="K174" s="138"/>
      <c r="L174" s="17"/>
      <c r="M174" s="139"/>
      <c r="N174" s="140" t="s">
        <v>34</v>
      </c>
      <c r="O174" s="141">
        <v>0</v>
      </c>
      <c r="P174" s="141">
        <f t="shared" si="1"/>
        <v>0</v>
      </c>
      <c r="Q174" s="141">
        <v>0</v>
      </c>
      <c r="R174" s="141">
        <f t="shared" si="2"/>
        <v>0</v>
      </c>
      <c r="S174" s="141">
        <v>0</v>
      </c>
      <c r="T174" s="142">
        <f t="shared" si="3"/>
        <v>0</v>
      </c>
      <c r="AR174" s="143" t="s">
        <v>81</v>
      </c>
      <c r="AT174" s="143" t="s">
        <v>130</v>
      </c>
      <c r="AU174" s="143" t="s">
        <v>76</v>
      </c>
      <c r="AY174" s="6" t="s">
        <v>128</v>
      </c>
      <c r="BE174" s="144">
        <f t="shared" si="4"/>
        <v>0</v>
      </c>
      <c r="BF174" s="144">
        <f t="shared" si="5"/>
        <v>0</v>
      </c>
      <c r="BG174" s="144">
        <f t="shared" si="6"/>
        <v>0</v>
      </c>
      <c r="BH174" s="144">
        <f t="shared" si="7"/>
        <v>0</v>
      </c>
      <c r="BI174" s="144">
        <f t="shared" si="8"/>
        <v>0</v>
      </c>
      <c r="BJ174" s="6" t="s">
        <v>96</v>
      </c>
      <c r="BK174" s="144">
        <f t="shared" si="9"/>
        <v>0</v>
      </c>
      <c r="BL174" s="6" t="s">
        <v>81</v>
      </c>
      <c r="BM174" s="143" t="s">
        <v>197</v>
      </c>
    </row>
    <row r="175" spans="2:65" s="16" customFormat="1" ht="16.5" customHeight="1">
      <c r="B175" s="131"/>
      <c r="C175" s="132" t="s">
        <v>68</v>
      </c>
      <c r="D175" s="132" t="s">
        <v>130</v>
      </c>
      <c r="E175" s="133" t="s">
        <v>1937</v>
      </c>
      <c r="F175" s="134" t="s">
        <v>1938</v>
      </c>
      <c r="G175" s="135" t="s">
        <v>148</v>
      </c>
      <c r="H175" s="136">
        <v>1</v>
      </c>
      <c r="I175" s="137"/>
      <c r="J175" s="137">
        <f t="shared" si="0"/>
        <v>0</v>
      </c>
      <c r="K175" s="138"/>
      <c r="L175" s="17"/>
      <c r="M175" s="139"/>
      <c r="N175" s="140" t="s">
        <v>34</v>
      </c>
      <c r="O175" s="141">
        <v>0</v>
      </c>
      <c r="P175" s="141">
        <f t="shared" si="1"/>
        <v>0</v>
      </c>
      <c r="Q175" s="141">
        <v>0</v>
      </c>
      <c r="R175" s="141">
        <f t="shared" si="2"/>
        <v>0</v>
      </c>
      <c r="S175" s="141">
        <v>0</v>
      </c>
      <c r="T175" s="142">
        <f t="shared" si="3"/>
        <v>0</v>
      </c>
      <c r="AR175" s="143" t="s">
        <v>81</v>
      </c>
      <c r="AT175" s="143" t="s">
        <v>130</v>
      </c>
      <c r="AU175" s="143" t="s">
        <v>76</v>
      </c>
      <c r="AY175" s="6" t="s">
        <v>128</v>
      </c>
      <c r="BE175" s="144">
        <f t="shared" si="4"/>
        <v>0</v>
      </c>
      <c r="BF175" s="144">
        <f t="shared" si="5"/>
        <v>0</v>
      </c>
      <c r="BG175" s="144">
        <f t="shared" si="6"/>
        <v>0</v>
      </c>
      <c r="BH175" s="144">
        <f t="shared" si="7"/>
        <v>0</v>
      </c>
      <c r="BI175" s="144">
        <f t="shared" si="8"/>
        <v>0</v>
      </c>
      <c r="BJ175" s="6" t="s">
        <v>96</v>
      </c>
      <c r="BK175" s="144">
        <f t="shared" si="9"/>
        <v>0</v>
      </c>
      <c r="BL175" s="6" t="s">
        <v>81</v>
      </c>
      <c r="BM175" s="143" t="s">
        <v>202</v>
      </c>
    </row>
    <row r="176" spans="2:65" s="119" customFormat="1" ht="25.95" customHeight="1">
      <c r="B176" s="120"/>
      <c r="D176" s="121" t="s">
        <v>67</v>
      </c>
      <c r="E176" s="122" t="s">
        <v>320</v>
      </c>
      <c r="F176" s="122" t="s">
        <v>1939</v>
      </c>
      <c r="J176" s="123">
        <f>BK176</f>
        <v>0</v>
      </c>
      <c r="L176" s="120"/>
      <c r="M176" s="124"/>
      <c r="P176" s="125">
        <f>SUM(P177:P179)</f>
        <v>0</v>
      </c>
      <c r="R176" s="125">
        <f>SUM(R177:R179)</f>
        <v>0</v>
      </c>
      <c r="T176" s="126">
        <f>SUM(T177:T179)</f>
        <v>0</v>
      </c>
      <c r="AR176" s="121" t="s">
        <v>76</v>
      </c>
      <c r="AT176" s="127" t="s">
        <v>67</v>
      </c>
      <c r="AU176" s="127" t="s">
        <v>68</v>
      </c>
      <c r="AY176" s="121" t="s">
        <v>128</v>
      </c>
      <c r="BK176" s="128">
        <f>SUM(BK177:BK179)</f>
        <v>0</v>
      </c>
    </row>
    <row r="177" spans="2:65" s="16" customFormat="1" ht="16.5" customHeight="1">
      <c r="B177" s="131"/>
      <c r="C177" s="132" t="s">
        <v>68</v>
      </c>
      <c r="D177" s="132" t="s">
        <v>130</v>
      </c>
      <c r="E177" s="133" t="s">
        <v>1940</v>
      </c>
      <c r="F177" s="134" t="s">
        <v>1941</v>
      </c>
      <c r="G177" s="135" t="s">
        <v>1942</v>
      </c>
      <c r="H177" s="136">
        <v>5</v>
      </c>
      <c r="I177" s="137"/>
      <c r="J177" s="137">
        <f>ROUND(I177*H177,2)</f>
        <v>0</v>
      </c>
      <c r="K177" s="138"/>
      <c r="L177" s="17"/>
      <c r="M177" s="139"/>
      <c r="N177" s="140" t="s">
        <v>34</v>
      </c>
      <c r="O177" s="141">
        <v>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81</v>
      </c>
      <c r="AT177" s="143" t="s">
        <v>130</v>
      </c>
      <c r="AU177" s="143" t="s">
        <v>76</v>
      </c>
      <c r="AY177" s="6" t="s">
        <v>128</v>
      </c>
      <c r="BE177" s="144">
        <f>IF(N177="základná",J177,0)</f>
        <v>0</v>
      </c>
      <c r="BF177" s="144">
        <f>IF(N177="znížená",J177,0)</f>
        <v>0</v>
      </c>
      <c r="BG177" s="144">
        <f>IF(N177="zákl. prenesená",J177,0)</f>
        <v>0</v>
      </c>
      <c r="BH177" s="144">
        <f>IF(N177="zníž. prenesená",J177,0)</f>
        <v>0</v>
      </c>
      <c r="BI177" s="144">
        <f>IF(N177="nulová",J177,0)</f>
        <v>0</v>
      </c>
      <c r="BJ177" s="6" t="s">
        <v>96</v>
      </c>
      <c r="BK177" s="144">
        <f>ROUND(I177*H177,2)</f>
        <v>0</v>
      </c>
      <c r="BL177" s="6" t="s">
        <v>81</v>
      </c>
      <c r="BM177" s="143" t="s">
        <v>268</v>
      </c>
    </row>
    <row r="178" spans="2:65" s="16" customFormat="1" ht="16.5" customHeight="1">
      <c r="B178" s="131"/>
      <c r="C178" s="132" t="s">
        <v>68</v>
      </c>
      <c r="D178" s="132" t="s">
        <v>130</v>
      </c>
      <c r="E178" s="133" t="s">
        <v>1943</v>
      </c>
      <c r="F178" s="134" t="s">
        <v>1944</v>
      </c>
      <c r="G178" s="135" t="s">
        <v>1942</v>
      </c>
      <c r="H178" s="136">
        <v>9</v>
      </c>
      <c r="I178" s="137"/>
      <c r="J178" s="137">
        <f>ROUND(I178*H178,2)</f>
        <v>0</v>
      </c>
      <c r="K178" s="138"/>
      <c r="L178" s="17"/>
      <c r="M178" s="139"/>
      <c r="N178" s="140" t="s">
        <v>34</v>
      </c>
      <c r="O178" s="141">
        <v>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81</v>
      </c>
      <c r="AT178" s="143" t="s">
        <v>130</v>
      </c>
      <c r="AU178" s="143" t="s">
        <v>76</v>
      </c>
      <c r="AY178" s="6" t="s">
        <v>128</v>
      </c>
      <c r="BE178" s="144">
        <f>IF(N178="základná",J178,0)</f>
        <v>0</v>
      </c>
      <c r="BF178" s="144">
        <f>IF(N178="znížená",J178,0)</f>
        <v>0</v>
      </c>
      <c r="BG178" s="144">
        <f>IF(N178="zákl. prenesená",J178,0)</f>
        <v>0</v>
      </c>
      <c r="BH178" s="144">
        <f>IF(N178="zníž. prenesená",J178,0)</f>
        <v>0</v>
      </c>
      <c r="BI178" s="144">
        <f>IF(N178="nulová",J178,0)</f>
        <v>0</v>
      </c>
      <c r="BJ178" s="6" t="s">
        <v>96</v>
      </c>
      <c r="BK178" s="144">
        <f>ROUND(I178*H178,2)</f>
        <v>0</v>
      </c>
      <c r="BL178" s="6" t="s">
        <v>81</v>
      </c>
      <c r="BM178" s="143" t="s">
        <v>271</v>
      </c>
    </row>
    <row r="179" spans="2:65" s="16" customFormat="1" ht="16.5" customHeight="1">
      <c r="B179" s="131"/>
      <c r="C179" s="132" t="s">
        <v>68</v>
      </c>
      <c r="D179" s="132" t="s">
        <v>130</v>
      </c>
      <c r="E179" s="133" t="s">
        <v>1945</v>
      </c>
      <c r="F179" s="134" t="s">
        <v>1946</v>
      </c>
      <c r="G179" s="135" t="s">
        <v>1942</v>
      </c>
      <c r="H179" s="136">
        <v>6</v>
      </c>
      <c r="I179" s="137"/>
      <c r="J179" s="137">
        <f>ROUND(I179*H179,2)</f>
        <v>0</v>
      </c>
      <c r="K179" s="138"/>
      <c r="L179" s="17"/>
      <c r="M179" s="139"/>
      <c r="N179" s="140" t="s">
        <v>34</v>
      </c>
      <c r="O179" s="141">
        <v>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81</v>
      </c>
      <c r="AT179" s="143" t="s">
        <v>130</v>
      </c>
      <c r="AU179" s="143" t="s">
        <v>76</v>
      </c>
      <c r="AY179" s="6" t="s">
        <v>128</v>
      </c>
      <c r="BE179" s="144">
        <f>IF(N179="základná",J179,0)</f>
        <v>0</v>
      </c>
      <c r="BF179" s="144">
        <f>IF(N179="znížená",J179,0)</f>
        <v>0</v>
      </c>
      <c r="BG179" s="144">
        <f>IF(N179="zákl. prenesená",J179,0)</f>
        <v>0</v>
      </c>
      <c r="BH179" s="144">
        <f>IF(N179="zníž. prenesená",J179,0)</f>
        <v>0</v>
      </c>
      <c r="BI179" s="144">
        <f>IF(N179="nulová",J179,0)</f>
        <v>0</v>
      </c>
      <c r="BJ179" s="6" t="s">
        <v>96</v>
      </c>
      <c r="BK179" s="144">
        <f>ROUND(I179*H179,2)</f>
        <v>0</v>
      </c>
      <c r="BL179" s="6" t="s">
        <v>81</v>
      </c>
      <c r="BM179" s="143" t="s">
        <v>274</v>
      </c>
    </row>
    <row r="180" spans="2:65" s="119" customFormat="1" ht="25.95" customHeight="1">
      <c r="B180" s="120"/>
      <c r="D180" s="121" t="s">
        <v>67</v>
      </c>
      <c r="E180" s="122" t="s">
        <v>640</v>
      </c>
      <c r="F180" s="122" t="s">
        <v>1947</v>
      </c>
      <c r="J180" s="123">
        <f>BK180</f>
        <v>0</v>
      </c>
      <c r="L180" s="120"/>
      <c r="M180" s="124"/>
      <c r="P180" s="125">
        <f>SUM(P181:P184)</f>
        <v>0</v>
      </c>
      <c r="R180" s="125">
        <f>SUM(R181:R184)</f>
        <v>0</v>
      </c>
      <c r="T180" s="126">
        <f>SUM(T181:T184)</f>
        <v>0</v>
      </c>
      <c r="AR180" s="121" t="s">
        <v>76</v>
      </c>
      <c r="AT180" s="127" t="s">
        <v>67</v>
      </c>
      <c r="AU180" s="127" t="s">
        <v>68</v>
      </c>
      <c r="AY180" s="121" t="s">
        <v>128</v>
      </c>
      <c r="BK180" s="128">
        <f>SUM(BK181:BK184)</f>
        <v>0</v>
      </c>
    </row>
    <row r="181" spans="2:65" s="16" customFormat="1" ht="16.5" customHeight="1">
      <c r="B181" s="131"/>
      <c r="C181" s="132" t="s">
        <v>68</v>
      </c>
      <c r="D181" s="132" t="s">
        <v>130</v>
      </c>
      <c r="E181" s="133" t="s">
        <v>1948</v>
      </c>
      <c r="F181" s="134" t="s">
        <v>1941</v>
      </c>
      <c r="G181" s="135" t="s">
        <v>1942</v>
      </c>
      <c r="H181" s="136">
        <v>1</v>
      </c>
      <c r="I181" s="137"/>
      <c r="J181" s="137">
        <f>ROUND(I181*H181,2)</f>
        <v>0</v>
      </c>
      <c r="K181" s="138"/>
      <c r="L181" s="17"/>
      <c r="M181" s="139"/>
      <c r="N181" s="140" t="s">
        <v>34</v>
      </c>
      <c r="O181" s="141">
        <v>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81</v>
      </c>
      <c r="AT181" s="143" t="s">
        <v>130</v>
      </c>
      <c r="AU181" s="143" t="s">
        <v>76</v>
      </c>
      <c r="AY181" s="6" t="s">
        <v>128</v>
      </c>
      <c r="BE181" s="144">
        <f>IF(N181="základná",J181,0)</f>
        <v>0</v>
      </c>
      <c r="BF181" s="144">
        <f>IF(N181="znížená",J181,0)</f>
        <v>0</v>
      </c>
      <c r="BG181" s="144">
        <f>IF(N181="zákl. prenesená",J181,0)</f>
        <v>0</v>
      </c>
      <c r="BH181" s="144">
        <f>IF(N181="zníž. prenesená",J181,0)</f>
        <v>0</v>
      </c>
      <c r="BI181" s="144">
        <f>IF(N181="nulová",J181,0)</f>
        <v>0</v>
      </c>
      <c r="BJ181" s="6" t="s">
        <v>96</v>
      </c>
      <c r="BK181" s="144">
        <f>ROUND(I181*H181,2)</f>
        <v>0</v>
      </c>
      <c r="BL181" s="6" t="s">
        <v>81</v>
      </c>
      <c r="BM181" s="143" t="s">
        <v>278</v>
      </c>
    </row>
    <row r="182" spans="2:65" s="16" customFormat="1" ht="16.5" customHeight="1">
      <c r="B182" s="131"/>
      <c r="C182" s="132" t="s">
        <v>68</v>
      </c>
      <c r="D182" s="132" t="s">
        <v>130</v>
      </c>
      <c r="E182" s="133" t="s">
        <v>1949</v>
      </c>
      <c r="F182" s="134" t="s">
        <v>1944</v>
      </c>
      <c r="G182" s="135" t="s">
        <v>1942</v>
      </c>
      <c r="H182" s="136">
        <v>2</v>
      </c>
      <c r="I182" s="137"/>
      <c r="J182" s="137">
        <f>ROUND(I182*H182,2)</f>
        <v>0</v>
      </c>
      <c r="K182" s="138"/>
      <c r="L182" s="17"/>
      <c r="M182" s="139"/>
      <c r="N182" s="140" t="s">
        <v>34</v>
      </c>
      <c r="O182" s="141">
        <v>0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81</v>
      </c>
      <c r="AT182" s="143" t="s">
        <v>130</v>
      </c>
      <c r="AU182" s="143" t="s">
        <v>76</v>
      </c>
      <c r="AY182" s="6" t="s">
        <v>128</v>
      </c>
      <c r="BE182" s="144">
        <f>IF(N182="základná",J182,0)</f>
        <v>0</v>
      </c>
      <c r="BF182" s="144">
        <f>IF(N182="znížená",J182,0)</f>
        <v>0</v>
      </c>
      <c r="BG182" s="144">
        <f>IF(N182="zákl. prenesená",J182,0)</f>
        <v>0</v>
      </c>
      <c r="BH182" s="144">
        <f>IF(N182="zníž. prenesená",J182,0)</f>
        <v>0</v>
      </c>
      <c r="BI182" s="144">
        <f>IF(N182="nulová",J182,0)</f>
        <v>0</v>
      </c>
      <c r="BJ182" s="6" t="s">
        <v>96</v>
      </c>
      <c r="BK182" s="144">
        <f>ROUND(I182*H182,2)</f>
        <v>0</v>
      </c>
      <c r="BL182" s="6" t="s">
        <v>81</v>
      </c>
      <c r="BM182" s="143" t="s">
        <v>282</v>
      </c>
    </row>
    <row r="183" spans="2:65" s="16" customFormat="1" ht="16.5" customHeight="1">
      <c r="B183" s="131"/>
      <c r="C183" s="132" t="s">
        <v>68</v>
      </c>
      <c r="D183" s="132" t="s">
        <v>130</v>
      </c>
      <c r="E183" s="133" t="s">
        <v>1950</v>
      </c>
      <c r="F183" s="134" t="s">
        <v>1946</v>
      </c>
      <c r="G183" s="135" t="s">
        <v>1942</v>
      </c>
      <c r="H183" s="136">
        <v>6</v>
      </c>
      <c r="I183" s="137"/>
      <c r="J183" s="137">
        <f>ROUND(I183*H183,2)</f>
        <v>0</v>
      </c>
      <c r="K183" s="138"/>
      <c r="L183" s="17"/>
      <c r="M183" s="139"/>
      <c r="N183" s="140" t="s">
        <v>34</v>
      </c>
      <c r="O183" s="141">
        <v>0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81</v>
      </c>
      <c r="AT183" s="143" t="s">
        <v>130</v>
      </c>
      <c r="AU183" s="143" t="s">
        <v>76</v>
      </c>
      <c r="AY183" s="6" t="s">
        <v>128</v>
      </c>
      <c r="BE183" s="144">
        <f>IF(N183="základná",J183,0)</f>
        <v>0</v>
      </c>
      <c r="BF183" s="144">
        <f>IF(N183="znížená",J183,0)</f>
        <v>0</v>
      </c>
      <c r="BG183" s="144">
        <f>IF(N183="zákl. prenesená",J183,0)</f>
        <v>0</v>
      </c>
      <c r="BH183" s="144">
        <f>IF(N183="zníž. prenesená",J183,0)</f>
        <v>0</v>
      </c>
      <c r="BI183" s="144">
        <f>IF(N183="nulová",J183,0)</f>
        <v>0</v>
      </c>
      <c r="BJ183" s="6" t="s">
        <v>96</v>
      </c>
      <c r="BK183" s="144">
        <f>ROUND(I183*H183,2)</f>
        <v>0</v>
      </c>
      <c r="BL183" s="6" t="s">
        <v>81</v>
      </c>
      <c r="BM183" s="143" t="s">
        <v>285</v>
      </c>
    </row>
    <row r="184" spans="2:65" s="16" customFormat="1" ht="16.5" customHeight="1">
      <c r="B184" s="131"/>
      <c r="C184" s="132" t="s">
        <v>68</v>
      </c>
      <c r="D184" s="132" t="s">
        <v>130</v>
      </c>
      <c r="E184" s="133" t="s">
        <v>1951</v>
      </c>
      <c r="F184" s="134" t="s">
        <v>1952</v>
      </c>
      <c r="G184" s="135" t="s">
        <v>1942</v>
      </c>
      <c r="H184" s="136">
        <v>2</v>
      </c>
      <c r="I184" s="137"/>
      <c r="J184" s="137">
        <f>ROUND(I184*H184,2)</f>
        <v>0</v>
      </c>
      <c r="K184" s="138"/>
      <c r="L184" s="17"/>
      <c r="M184" s="139"/>
      <c r="N184" s="140" t="s">
        <v>34</v>
      </c>
      <c r="O184" s="141">
        <v>0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81</v>
      </c>
      <c r="AT184" s="143" t="s">
        <v>130</v>
      </c>
      <c r="AU184" s="143" t="s">
        <v>76</v>
      </c>
      <c r="AY184" s="6" t="s">
        <v>128</v>
      </c>
      <c r="BE184" s="144">
        <f>IF(N184="základná",J184,0)</f>
        <v>0</v>
      </c>
      <c r="BF184" s="144">
        <f>IF(N184="znížená",J184,0)</f>
        <v>0</v>
      </c>
      <c r="BG184" s="144">
        <f>IF(N184="zákl. prenesená",J184,0)</f>
        <v>0</v>
      </c>
      <c r="BH184" s="144">
        <f>IF(N184="zníž. prenesená",J184,0)</f>
        <v>0</v>
      </c>
      <c r="BI184" s="144">
        <f>IF(N184="nulová",J184,0)</f>
        <v>0</v>
      </c>
      <c r="BJ184" s="6" t="s">
        <v>96</v>
      </c>
      <c r="BK184" s="144">
        <f>ROUND(I184*H184,2)</f>
        <v>0</v>
      </c>
      <c r="BL184" s="6" t="s">
        <v>81</v>
      </c>
      <c r="BM184" s="143" t="s">
        <v>288</v>
      </c>
    </row>
    <row r="185" spans="2:65" s="119" customFormat="1" ht="25.95" customHeight="1">
      <c r="B185" s="120"/>
      <c r="D185" s="121" t="s">
        <v>67</v>
      </c>
      <c r="E185" s="122" t="s">
        <v>712</v>
      </c>
      <c r="F185" s="122" t="s">
        <v>1953</v>
      </c>
      <c r="J185" s="123">
        <f>BK185</f>
        <v>0</v>
      </c>
      <c r="L185" s="120"/>
      <c r="M185" s="124"/>
      <c r="P185" s="125">
        <f>P186</f>
        <v>0</v>
      </c>
      <c r="R185" s="125">
        <f>R186</f>
        <v>0</v>
      </c>
      <c r="T185" s="126">
        <f>T186</f>
        <v>0</v>
      </c>
      <c r="AR185" s="121" t="s">
        <v>76</v>
      </c>
      <c r="AT185" s="127" t="s">
        <v>67</v>
      </c>
      <c r="AU185" s="127" t="s">
        <v>68</v>
      </c>
      <c r="AY185" s="121" t="s">
        <v>128</v>
      </c>
      <c r="BK185" s="128">
        <f>BK186</f>
        <v>0</v>
      </c>
    </row>
    <row r="186" spans="2:65" s="16" customFormat="1" ht="16.5" customHeight="1">
      <c r="B186" s="131"/>
      <c r="C186" s="132" t="s">
        <v>68</v>
      </c>
      <c r="D186" s="132" t="s">
        <v>130</v>
      </c>
      <c r="E186" s="133" t="s">
        <v>1954</v>
      </c>
      <c r="F186" s="134" t="s">
        <v>1955</v>
      </c>
      <c r="G186" s="135" t="s">
        <v>1942</v>
      </c>
      <c r="H186" s="136">
        <v>12</v>
      </c>
      <c r="I186" s="137"/>
      <c r="J186" s="137">
        <f>ROUND(I186*H186,2)</f>
        <v>0</v>
      </c>
      <c r="K186" s="138"/>
      <c r="L186" s="17"/>
      <c r="M186" s="139"/>
      <c r="N186" s="140" t="s">
        <v>34</v>
      </c>
      <c r="O186" s="141">
        <v>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81</v>
      </c>
      <c r="AT186" s="143" t="s">
        <v>130</v>
      </c>
      <c r="AU186" s="143" t="s">
        <v>76</v>
      </c>
      <c r="AY186" s="6" t="s">
        <v>128</v>
      </c>
      <c r="BE186" s="144">
        <f>IF(N186="základná",J186,0)</f>
        <v>0</v>
      </c>
      <c r="BF186" s="144">
        <f>IF(N186="znížená",J186,0)</f>
        <v>0</v>
      </c>
      <c r="BG186" s="144">
        <f>IF(N186="zákl. prenesená",J186,0)</f>
        <v>0</v>
      </c>
      <c r="BH186" s="144">
        <f>IF(N186="zníž. prenesená",J186,0)</f>
        <v>0</v>
      </c>
      <c r="BI186" s="144">
        <f>IF(N186="nulová",J186,0)</f>
        <v>0</v>
      </c>
      <c r="BJ186" s="6" t="s">
        <v>96</v>
      </c>
      <c r="BK186" s="144">
        <f>ROUND(I186*H186,2)</f>
        <v>0</v>
      </c>
      <c r="BL186" s="6" t="s">
        <v>81</v>
      </c>
      <c r="BM186" s="143" t="s">
        <v>291</v>
      </c>
    </row>
    <row r="187" spans="2:65" s="119" customFormat="1" ht="25.95" customHeight="1">
      <c r="B187" s="120"/>
      <c r="D187" s="121" t="s">
        <v>67</v>
      </c>
      <c r="E187" s="122" t="s">
        <v>726</v>
      </c>
      <c r="F187" s="122" t="s">
        <v>1956</v>
      </c>
      <c r="J187" s="123">
        <f>BK187</f>
        <v>0</v>
      </c>
      <c r="L187" s="120"/>
      <c r="M187" s="124"/>
      <c r="P187" s="125">
        <f>P188</f>
        <v>0</v>
      </c>
      <c r="R187" s="125">
        <f>R188</f>
        <v>0</v>
      </c>
      <c r="T187" s="126">
        <f>T188</f>
        <v>0</v>
      </c>
      <c r="AR187" s="121" t="s">
        <v>76</v>
      </c>
      <c r="AT187" s="127" t="s">
        <v>67</v>
      </c>
      <c r="AU187" s="127" t="s">
        <v>68</v>
      </c>
      <c r="AY187" s="121" t="s">
        <v>128</v>
      </c>
      <c r="BK187" s="128">
        <f>BK188</f>
        <v>0</v>
      </c>
    </row>
    <row r="188" spans="2:65" s="16" customFormat="1" ht="16.5" customHeight="1">
      <c r="B188" s="131"/>
      <c r="C188" s="132" t="s">
        <v>68</v>
      </c>
      <c r="D188" s="132" t="s">
        <v>130</v>
      </c>
      <c r="E188" s="133" t="s">
        <v>1957</v>
      </c>
      <c r="F188" s="134" t="s">
        <v>1955</v>
      </c>
      <c r="G188" s="135" t="s">
        <v>1942</v>
      </c>
      <c r="H188" s="136">
        <v>2</v>
      </c>
      <c r="I188" s="137"/>
      <c r="J188" s="137">
        <f>ROUND(I188*H188,2)</f>
        <v>0</v>
      </c>
      <c r="K188" s="138"/>
      <c r="L188" s="17"/>
      <c r="M188" s="139"/>
      <c r="N188" s="140" t="s">
        <v>34</v>
      </c>
      <c r="O188" s="141">
        <v>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81</v>
      </c>
      <c r="AT188" s="143" t="s">
        <v>130</v>
      </c>
      <c r="AU188" s="143" t="s">
        <v>76</v>
      </c>
      <c r="AY188" s="6" t="s">
        <v>128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6" t="s">
        <v>96</v>
      </c>
      <c r="BK188" s="144">
        <f>ROUND(I188*H188,2)</f>
        <v>0</v>
      </c>
      <c r="BL188" s="6" t="s">
        <v>81</v>
      </c>
      <c r="BM188" s="143" t="s">
        <v>294</v>
      </c>
    </row>
    <row r="189" spans="2:65" s="119" customFormat="1" ht="25.95" customHeight="1">
      <c r="B189" s="120"/>
      <c r="D189" s="121" t="s">
        <v>67</v>
      </c>
      <c r="E189" s="122" t="s">
        <v>740</v>
      </c>
      <c r="F189" s="122" t="s">
        <v>1958</v>
      </c>
      <c r="J189" s="123">
        <f>BK189</f>
        <v>0</v>
      </c>
      <c r="L189" s="120"/>
      <c r="M189" s="124"/>
      <c r="P189" s="125">
        <f>SUM(P190:P191)</f>
        <v>0</v>
      </c>
      <c r="R189" s="125">
        <f>SUM(R190:R191)</f>
        <v>0</v>
      </c>
      <c r="T189" s="126">
        <f>SUM(T190:T191)</f>
        <v>0</v>
      </c>
      <c r="AR189" s="121" t="s">
        <v>76</v>
      </c>
      <c r="AT189" s="127" t="s">
        <v>67</v>
      </c>
      <c r="AU189" s="127" t="s">
        <v>68</v>
      </c>
      <c r="AY189" s="121" t="s">
        <v>128</v>
      </c>
      <c r="BK189" s="128">
        <f>SUM(BK190:BK191)</f>
        <v>0</v>
      </c>
    </row>
    <row r="190" spans="2:65" s="16" customFormat="1" ht="16.5" customHeight="1">
      <c r="B190" s="131"/>
      <c r="C190" s="132" t="s">
        <v>68</v>
      </c>
      <c r="D190" s="132" t="s">
        <v>130</v>
      </c>
      <c r="E190" s="133" t="s">
        <v>1959</v>
      </c>
      <c r="F190" s="134" t="s">
        <v>1960</v>
      </c>
      <c r="G190" s="135" t="s">
        <v>1942</v>
      </c>
      <c r="H190" s="136">
        <v>1</v>
      </c>
      <c r="I190" s="137"/>
      <c r="J190" s="137">
        <f>ROUND(I190*H190,2)</f>
        <v>0</v>
      </c>
      <c r="K190" s="138"/>
      <c r="L190" s="17"/>
      <c r="M190" s="139"/>
      <c r="N190" s="140" t="s">
        <v>34</v>
      </c>
      <c r="O190" s="141">
        <v>0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81</v>
      </c>
      <c r="AT190" s="143" t="s">
        <v>130</v>
      </c>
      <c r="AU190" s="143" t="s">
        <v>76</v>
      </c>
      <c r="AY190" s="6" t="s">
        <v>128</v>
      </c>
      <c r="BE190" s="144">
        <f>IF(N190="základná",J190,0)</f>
        <v>0</v>
      </c>
      <c r="BF190" s="144">
        <f>IF(N190="znížená",J190,0)</f>
        <v>0</v>
      </c>
      <c r="BG190" s="144">
        <f>IF(N190="zákl. prenesená",J190,0)</f>
        <v>0</v>
      </c>
      <c r="BH190" s="144">
        <f>IF(N190="zníž. prenesená",J190,0)</f>
        <v>0</v>
      </c>
      <c r="BI190" s="144">
        <f>IF(N190="nulová",J190,0)</f>
        <v>0</v>
      </c>
      <c r="BJ190" s="6" t="s">
        <v>96</v>
      </c>
      <c r="BK190" s="144">
        <f>ROUND(I190*H190,2)</f>
        <v>0</v>
      </c>
      <c r="BL190" s="6" t="s">
        <v>81</v>
      </c>
      <c r="BM190" s="143" t="s">
        <v>297</v>
      </c>
    </row>
    <row r="191" spans="2:65" s="16" customFormat="1" ht="16.5" customHeight="1">
      <c r="B191" s="131"/>
      <c r="C191" s="132" t="s">
        <v>68</v>
      </c>
      <c r="D191" s="132" t="s">
        <v>130</v>
      </c>
      <c r="E191" s="133" t="s">
        <v>1961</v>
      </c>
      <c r="F191" s="134" t="s">
        <v>1962</v>
      </c>
      <c r="G191" s="135" t="s">
        <v>1942</v>
      </c>
      <c r="H191" s="136">
        <v>11</v>
      </c>
      <c r="I191" s="137"/>
      <c r="J191" s="137">
        <f>ROUND(I191*H191,2)</f>
        <v>0</v>
      </c>
      <c r="K191" s="138"/>
      <c r="L191" s="17"/>
      <c r="M191" s="139"/>
      <c r="N191" s="140" t="s">
        <v>34</v>
      </c>
      <c r="O191" s="141">
        <v>0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81</v>
      </c>
      <c r="AT191" s="143" t="s">
        <v>130</v>
      </c>
      <c r="AU191" s="143" t="s">
        <v>76</v>
      </c>
      <c r="AY191" s="6" t="s">
        <v>128</v>
      </c>
      <c r="BE191" s="144">
        <f>IF(N191="základná",J191,0)</f>
        <v>0</v>
      </c>
      <c r="BF191" s="144">
        <f>IF(N191="znížená",J191,0)</f>
        <v>0</v>
      </c>
      <c r="BG191" s="144">
        <f>IF(N191="zákl. prenesená",J191,0)</f>
        <v>0</v>
      </c>
      <c r="BH191" s="144">
        <f>IF(N191="zníž. prenesená",J191,0)</f>
        <v>0</v>
      </c>
      <c r="BI191" s="144">
        <f>IF(N191="nulová",J191,0)</f>
        <v>0</v>
      </c>
      <c r="BJ191" s="6" t="s">
        <v>96</v>
      </c>
      <c r="BK191" s="144">
        <f>ROUND(I191*H191,2)</f>
        <v>0</v>
      </c>
      <c r="BL191" s="6" t="s">
        <v>81</v>
      </c>
      <c r="BM191" s="143" t="s">
        <v>300</v>
      </c>
    </row>
    <row r="192" spans="2:65" s="119" customFormat="1" ht="25.95" customHeight="1">
      <c r="B192" s="120"/>
      <c r="D192" s="121" t="s">
        <v>67</v>
      </c>
      <c r="E192" s="122" t="s">
        <v>754</v>
      </c>
      <c r="F192" s="122" t="s">
        <v>1963</v>
      </c>
      <c r="J192" s="123">
        <f>BK192</f>
        <v>0</v>
      </c>
      <c r="L192" s="120"/>
      <c r="M192" s="124"/>
      <c r="P192" s="125">
        <f>SUM(P193:P195)</f>
        <v>0</v>
      </c>
      <c r="R192" s="125">
        <f>SUM(R193:R195)</f>
        <v>0</v>
      </c>
      <c r="T192" s="126">
        <f>SUM(T193:T195)</f>
        <v>0</v>
      </c>
      <c r="AR192" s="121" t="s">
        <v>76</v>
      </c>
      <c r="AT192" s="127" t="s">
        <v>67</v>
      </c>
      <c r="AU192" s="127" t="s">
        <v>68</v>
      </c>
      <c r="AY192" s="121" t="s">
        <v>128</v>
      </c>
      <c r="BK192" s="128">
        <f>SUM(BK193:BK195)</f>
        <v>0</v>
      </c>
    </row>
    <row r="193" spans="2:65" s="16" customFormat="1" ht="16.5" customHeight="1">
      <c r="B193" s="131"/>
      <c r="C193" s="132" t="s">
        <v>68</v>
      </c>
      <c r="D193" s="132" t="s">
        <v>130</v>
      </c>
      <c r="E193" s="133" t="s">
        <v>1964</v>
      </c>
      <c r="F193" s="134" t="s">
        <v>1965</v>
      </c>
      <c r="G193" s="135" t="s">
        <v>1942</v>
      </c>
      <c r="H193" s="136">
        <v>1</v>
      </c>
      <c r="I193" s="137"/>
      <c r="J193" s="137">
        <f>ROUND(I193*H193,2)</f>
        <v>0</v>
      </c>
      <c r="K193" s="138"/>
      <c r="L193" s="17"/>
      <c r="M193" s="139"/>
      <c r="N193" s="140" t="s">
        <v>34</v>
      </c>
      <c r="O193" s="141">
        <v>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81</v>
      </c>
      <c r="AT193" s="143" t="s">
        <v>130</v>
      </c>
      <c r="AU193" s="143" t="s">
        <v>76</v>
      </c>
      <c r="AY193" s="6" t="s">
        <v>128</v>
      </c>
      <c r="BE193" s="144">
        <f>IF(N193="základná",J193,0)</f>
        <v>0</v>
      </c>
      <c r="BF193" s="144">
        <f>IF(N193="znížená",J193,0)</f>
        <v>0</v>
      </c>
      <c r="BG193" s="144">
        <f>IF(N193="zákl. prenesená",J193,0)</f>
        <v>0</v>
      </c>
      <c r="BH193" s="144">
        <f>IF(N193="zníž. prenesená",J193,0)</f>
        <v>0</v>
      </c>
      <c r="BI193" s="144">
        <f>IF(N193="nulová",J193,0)</f>
        <v>0</v>
      </c>
      <c r="BJ193" s="6" t="s">
        <v>96</v>
      </c>
      <c r="BK193" s="144">
        <f>ROUND(I193*H193,2)</f>
        <v>0</v>
      </c>
      <c r="BL193" s="6" t="s">
        <v>81</v>
      </c>
      <c r="BM193" s="143" t="s">
        <v>303</v>
      </c>
    </row>
    <row r="194" spans="2:65" s="16" customFormat="1" ht="16.5" customHeight="1">
      <c r="B194" s="131"/>
      <c r="C194" s="132" t="s">
        <v>68</v>
      </c>
      <c r="D194" s="132" t="s">
        <v>130</v>
      </c>
      <c r="E194" s="133" t="s">
        <v>1966</v>
      </c>
      <c r="F194" s="134" t="s">
        <v>1960</v>
      </c>
      <c r="G194" s="135" t="s">
        <v>1942</v>
      </c>
      <c r="H194" s="136">
        <v>2</v>
      </c>
      <c r="I194" s="137"/>
      <c r="J194" s="137">
        <f>ROUND(I194*H194,2)</f>
        <v>0</v>
      </c>
      <c r="K194" s="138"/>
      <c r="L194" s="17"/>
      <c r="M194" s="139"/>
      <c r="N194" s="140" t="s">
        <v>34</v>
      </c>
      <c r="O194" s="141">
        <v>0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81</v>
      </c>
      <c r="AT194" s="143" t="s">
        <v>130</v>
      </c>
      <c r="AU194" s="143" t="s">
        <v>76</v>
      </c>
      <c r="AY194" s="6" t="s">
        <v>128</v>
      </c>
      <c r="BE194" s="144">
        <f>IF(N194="základná",J194,0)</f>
        <v>0</v>
      </c>
      <c r="BF194" s="144">
        <f>IF(N194="znížená",J194,0)</f>
        <v>0</v>
      </c>
      <c r="BG194" s="144">
        <f>IF(N194="zákl. prenesená",J194,0)</f>
        <v>0</v>
      </c>
      <c r="BH194" s="144">
        <f>IF(N194="zníž. prenesená",J194,0)</f>
        <v>0</v>
      </c>
      <c r="BI194" s="144">
        <f>IF(N194="nulová",J194,0)</f>
        <v>0</v>
      </c>
      <c r="BJ194" s="6" t="s">
        <v>96</v>
      </c>
      <c r="BK194" s="144">
        <f>ROUND(I194*H194,2)</f>
        <v>0</v>
      </c>
      <c r="BL194" s="6" t="s">
        <v>81</v>
      </c>
      <c r="BM194" s="143" t="s">
        <v>306</v>
      </c>
    </row>
    <row r="195" spans="2:65" s="16" customFormat="1" ht="16.5" customHeight="1">
      <c r="B195" s="131"/>
      <c r="C195" s="132" t="s">
        <v>68</v>
      </c>
      <c r="D195" s="132" t="s">
        <v>130</v>
      </c>
      <c r="E195" s="133" t="s">
        <v>1967</v>
      </c>
      <c r="F195" s="134" t="s">
        <v>1962</v>
      </c>
      <c r="G195" s="135" t="s">
        <v>1942</v>
      </c>
      <c r="H195" s="136">
        <v>6</v>
      </c>
      <c r="I195" s="137"/>
      <c r="J195" s="137">
        <f>ROUND(I195*H195,2)</f>
        <v>0</v>
      </c>
      <c r="K195" s="138"/>
      <c r="L195" s="17"/>
      <c r="M195" s="139"/>
      <c r="N195" s="140" t="s">
        <v>34</v>
      </c>
      <c r="O195" s="141">
        <v>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81</v>
      </c>
      <c r="AT195" s="143" t="s">
        <v>130</v>
      </c>
      <c r="AU195" s="143" t="s">
        <v>76</v>
      </c>
      <c r="AY195" s="6" t="s">
        <v>128</v>
      </c>
      <c r="BE195" s="144">
        <f>IF(N195="základná",J195,0)</f>
        <v>0</v>
      </c>
      <c r="BF195" s="144">
        <f>IF(N195="znížená",J195,0)</f>
        <v>0</v>
      </c>
      <c r="BG195" s="144">
        <f>IF(N195="zákl. prenesená",J195,0)</f>
        <v>0</v>
      </c>
      <c r="BH195" s="144">
        <f>IF(N195="zníž. prenesená",J195,0)</f>
        <v>0</v>
      </c>
      <c r="BI195" s="144">
        <f>IF(N195="nulová",J195,0)</f>
        <v>0</v>
      </c>
      <c r="BJ195" s="6" t="s">
        <v>96</v>
      </c>
      <c r="BK195" s="144">
        <f>ROUND(I195*H195,2)</f>
        <v>0</v>
      </c>
      <c r="BL195" s="6" t="s">
        <v>81</v>
      </c>
      <c r="BM195" s="143" t="s">
        <v>309</v>
      </c>
    </row>
    <row r="196" spans="2:65" s="119" customFormat="1" ht="25.95" customHeight="1">
      <c r="B196" s="120"/>
      <c r="D196" s="121" t="s">
        <v>67</v>
      </c>
      <c r="E196" s="122" t="s">
        <v>795</v>
      </c>
      <c r="F196" s="122" t="s">
        <v>1968</v>
      </c>
      <c r="J196" s="123">
        <f>BK196</f>
        <v>0</v>
      </c>
      <c r="L196" s="120"/>
      <c r="M196" s="124"/>
      <c r="P196" s="125">
        <f>SUM(P197:P200)</f>
        <v>0</v>
      </c>
      <c r="R196" s="125">
        <f>SUM(R197:R200)</f>
        <v>0</v>
      </c>
      <c r="T196" s="126">
        <f>SUM(T197:T200)</f>
        <v>0</v>
      </c>
      <c r="AR196" s="121" t="s">
        <v>76</v>
      </c>
      <c r="AT196" s="127" t="s">
        <v>67</v>
      </c>
      <c r="AU196" s="127" t="s">
        <v>68</v>
      </c>
      <c r="AY196" s="121" t="s">
        <v>128</v>
      </c>
      <c r="BK196" s="128">
        <f>SUM(BK197:BK200)</f>
        <v>0</v>
      </c>
    </row>
    <row r="197" spans="2:65" s="16" customFormat="1" ht="16.5" customHeight="1">
      <c r="B197" s="131"/>
      <c r="C197" s="132" t="s">
        <v>68</v>
      </c>
      <c r="D197" s="132" t="s">
        <v>130</v>
      </c>
      <c r="E197" s="133" t="s">
        <v>1969</v>
      </c>
      <c r="F197" s="134" t="s">
        <v>1970</v>
      </c>
      <c r="G197" s="135" t="s">
        <v>1942</v>
      </c>
      <c r="H197" s="136">
        <v>1</v>
      </c>
      <c r="I197" s="137"/>
      <c r="J197" s="137">
        <f>ROUND(I197*H197,2)</f>
        <v>0</v>
      </c>
      <c r="K197" s="138"/>
      <c r="L197" s="17"/>
      <c r="M197" s="139"/>
      <c r="N197" s="140" t="s">
        <v>34</v>
      </c>
      <c r="O197" s="141">
        <v>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81</v>
      </c>
      <c r="AT197" s="143" t="s">
        <v>130</v>
      </c>
      <c r="AU197" s="143" t="s">
        <v>76</v>
      </c>
      <c r="AY197" s="6" t="s">
        <v>128</v>
      </c>
      <c r="BE197" s="144">
        <f>IF(N197="základná",J197,0)</f>
        <v>0</v>
      </c>
      <c r="BF197" s="144">
        <f>IF(N197="znížená",J197,0)</f>
        <v>0</v>
      </c>
      <c r="BG197" s="144">
        <f>IF(N197="zákl. prenesená",J197,0)</f>
        <v>0</v>
      </c>
      <c r="BH197" s="144">
        <f>IF(N197="zníž. prenesená",J197,0)</f>
        <v>0</v>
      </c>
      <c r="BI197" s="144">
        <f>IF(N197="nulová",J197,0)</f>
        <v>0</v>
      </c>
      <c r="BJ197" s="6" t="s">
        <v>96</v>
      </c>
      <c r="BK197" s="144">
        <f>ROUND(I197*H197,2)</f>
        <v>0</v>
      </c>
      <c r="BL197" s="6" t="s">
        <v>81</v>
      </c>
      <c r="BM197" s="143" t="s">
        <v>312</v>
      </c>
    </row>
    <row r="198" spans="2:65" s="16" customFormat="1" ht="16.5" customHeight="1">
      <c r="B198" s="131"/>
      <c r="C198" s="132" t="s">
        <v>68</v>
      </c>
      <c r="D198" s="132" t="s">
        <v>130</v>
      </c>
      <c r="E198" s="133" t="s">
        <v>1971</v>
      </c>
      <c r="F198" s="134" t="s">
        <v>1965</v>
      </c>
      <c r="G198" s="135" t="s">
        <v>1942</v>
      </c>
      <c r="H198" s="136">
        <v>2</v>
      </c>
      <c r="I198" s="137"/>
      <c r="J198" s="137">
        <f>ROUND(I198*H198,2)</f>
        <v>0</v>
      </c>
      <c r="K198" s="138"/>
      <c r="L198" s="17"/>
      <c r="M198" s="139"/>
      <c r="N198" s="140" t="s">
        <v>34</v>
      </c>
      <c r="O198" s="141">
        <v>0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81</v>
      </c>
      <c r="AT198" s="143" t="s">
        <v>130</v>
      </c>
      <c r="AU198" s="143" t="s">
        <v>76</v>
      </c>
      <c r="AY198" s="6" t="s">
        <v>128</v>
      </c>
      <c r="BE198" s="144">
        <f>IF(N198="základná",J198,0)</f>
        <v>0</v>
      </c>
      <c r="BF198" s="144">
        <f>IF(N198="znížená",J198,0)</f>
        <v>0</v>
      </c>
      <c r="BG198" s="144">
        <f>IF(N198="zákl. prenesená",J198,0)</f>
        <v>0</v>
      </c>
      <c r="BH198" s="144">
        <f>IF(N198="zníž. prenesená",J198,0)</f>
        <v>0</v>
      </c>
      <c r="BI198" s="144">
        <f>IF(N198="nulová",J198,0)</f>
        <v>0</v>
      </c>
      <c r="BJ198" s="6" t="s">
        <v>96</v>
      </c>
      <c r="BK198" s="144">
        <f>ROUND(I198*H198,2)</f>
        <v>0</v>
      </c>
      <c r="BL198" s="6" t="s">
        <v>81</v>
      </c>
      <c r="BM198" s="143" t="s">
        <v>316</v>
      </c>
    </row>
    <row r="199" spans="2:65" s="16" customFormat="1" ht="16.5" customHeight="1">
      <c r="B199" s="131"/>
      <c r="C199" s="132" t="s">
        <v>68</v>
      </c>
      <c r="D199" s="132" t="s">
        <v>130</v>
      </c>
      <c r="E199" s="133" t="s">
        <v>1972</v>
      </c>
      <c r="F199" s="134" t="s">
        <v>1960</v>
      </c>
      <c r="G199" s="135" t="s">
        <v>1942</v>
      </c>
      <c r="H199" s="136">
        <v>5</v>
      </c>
      <c r="I199" s="137"/>
      <c r="J199" s="137">
        <f>ROUND(I199*H199,2)</f>
        <v>0</v>
      </c>
      <c r="K199" s="138"/>
      <c r="L199" s="17"/>
      <c r="M199" s="139"/>
      <c r="N199" s="140" t="s">
        <v>34</v>
      </c>
      <c r="O199" s="141">
        <v>0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81</v>
      </c>
      <c r="AT199" s="143" t="s">
        <v>130</v>
      </c>
      <c r="AU199" s="143" t="s">
        <v>76</v>
      </c>
      <c r="AY199" s="6" t="s">
        <v>128</v>
      </c>
      <c r="BE199" s="144">
        <f>IF(N199="základná",J199,0)</f>
        <v>0</v>
      </c>
      <c r="BF199" s="144">
        <f>IF(N199="znížená",J199,0)</f>
        <v>0</v>
      </c>
      <c r="BG199" s="144">
        <f>IF(N199="zákl. prenesená",J199,0)</f>
        <v>0</v>
      </c>
      <c r="BH199" s="144">
        <f>IF(N199="zníž. prenesená",J199,0)</f>
        <v>0</v>
      </c>
      <c r="BI199" s="144">
        <f>IF(N199="nulová",J199,0)</f>
        <v>0</v>
      </c>
      <c r="BJ199" s="6" t="s">
        <v>96</v>
      </c>
      <c r="BK199" s="144">
        <f>ROUND(I199*H199,2)</f>
        <v>0</v>
      </c>
      <c r="BL199" s="6" t="s">
        <v>81</v>
      </c>
      <c r="BM199" s="143" t="s">
        <v>319</v>
      </c>
    </row>
    <row r="200" spans="2:65" s="16" customFormat="1" ht="16.5" customHeight="1">
      <c r="B200" s="131"/>
      <c r="C200" s="132" t="s">
        <v>68</v>
      </c>
      <c r="D200" s="132" t="s">
        <v>130</v>
      </c>
      <c r="E200" s="133" t="s">
        <v>1973</v>
      </c>
      <c r="F200" s="134" t="s">
        <v>1962</v>
      </c>
      <c r="G200" s="135" t="s">
        <v>1942</v>
      </c>
      <c r="H200" s="136">
        <v>1</v>
      </c>
      <c r="I200" s="137"/>
      <c r="J200" s="137">
        <f>ROUND(I200*H200,2)</f>
        <v>0</v>
      </c>
      <c r="K200" s="138"/>
      <c r="L200" s="17"/>
      <c r="M200" s="139"/>
      <c r="N200" s="140" t="s">
        <v>34</v>
      </c>
      <c r="O200" s="141">
        <v>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81</v>
      </c>
      <c r="AT200" s="143" t="s">
        <v>130</v>
      </c>
      <c r="AU200" s="143" t="s">
        <v>76</v>
      </c>
      <c r="AY200" s="6" t="s">
        <v>128</v>
      </c>
      <c r="BE200" s="144">
        <f>IF(N200="základná",J200,0)</f>
        <v>0</v>
      </c>
      <c r="BF200" s="144">
        <f>IF(N200="znížená",J200,0)</f>
        <v>0</v>
      </c>
      <c r="BG200" s="144">
        <f>IF(N200="zákl. prenesená",J200,0)</f>
        <v>0</v>
      </c>
      <c r="BH200" s="144">
        <f>IF(N200="zníž. prenesená",J200,0)</f>
        <v>0</v>
      </c>
      <c r="BI200" s="144">
        <f>IF(N200="nulová",J200,0)</f>
        <v>0</v>
      </c>
      <c r="BJ200" s="6" t="s">
        <v>96</v>
      </c>
      <c r="BK200" s="144">
        <f>ROUND(I200*H200,2)</f>
        <v>0</v>
      </c>
      <c r="BL200" s="6" t="s">
        <v>81</v>
      </c>
      <c r="BM200" s="143" t="s">
        <v>326</v>
      </c>
    </row>
    <row r="201" spans="2:65" s="119" customFormat="1" ht="25.95" customHeight="1">
      <c r="B201" s="120"/>
      <c r="D201" s="121" t="s">
        <v>67</v>
      </c>
      <c r="E201" s="122" t="s">
        <v>842</v>
      </c>
      <c r="F201" s="122" t="s">
        <v>1974</v>
      </c>
      <c r="J201" s="123">
        <f>BK201</f>
        <v>0</v>
      </c>
      <c r="L201" s="120"/>
      <c r="M201" s="124"/>
      <c r="P201" s="125">
        <f>SUM(P202:P205)</f>
        <v>0</v>
      </c>
      <c r="R201" s="125">
        <f>SUM(R202:R205)</f>
        <v>0</v>
      </c>
      <c r="T201" s="126">
        <f>SUM(T202:T205)</f>
        <v>0</v>
      </c>
      <c r="AR201" s="121" t="s">
        <v>76</v>
      </c>
      <c r="AT201" s="127" t="s">
        <v>67</v>
      </c>
      <c r="AU201" s="127" t="s">
        <v>68</v>
      </c>
      <c r="AY201" s="121" t="s">
        <v>128</v>
      </c>
      <c r="BK201" s="128">
        <f>SUM(BK202:BK205)</f>
        <v>0</v>
      </c>
    </row>
    <row r="202" spans="2:65" s="16" customFormat="1" ht="16.5" customHeight="1">
      <c r="B202" s="131"/>
      <c r="C202" s="132" t="s">
        <v>68</v>
      </c>
      <c r="D202" s="132" t="s">
        <v>130</v>
      </c>
      <c r="E202" s="133" t="s">
        <v>1975</v>
      </c>
      <c r="F202" s="134" t="s">
        <v>1970</v>
      </c>
      <c r="G202" s="135" t="s">
        <v>1942</v>
      </c>
      <c r="H202" s="136">
        <v>5</v>
      </c>
      <c r="I202" s="137"/>
      <c r="J202" s="137">
        <f>ROUND(I202*H202,2)</f>
        <v>0</v>
      </c>
      <c r="K202" s="138"/>
      <c r="L202" s="17"/>
      <c r="M202" s="139"/>
      <c r="N202" s="140" t="s">
        <v>34</v>
      </c>
      <c r="O202" s="141">
        <v>0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81</v>
      </c>
      <c r="AT202" s="143" t="s">
        <v>130</v>
      </c>
      <c r="AU202" s="143" t="s">
        <v>76</v>
      </c>
      <c r="AY202" s="6" t="s">
        <v>128</v>
      </c>
      <c r="BE202" s="144">
        <f>IF(N202="základná",J202,0)</f>
        <v>0</v>
      </c>
      <c r="BF202" s="144">
        <f>IF(N202="znížená",J202,0)</f>
        <v>0</v>
      </c>
      <c r="BG202" s="144">
        <f>IF(N202="zákl. prenesená",J202,0)</f>
        <v>0</v>
      </c>
      <c r="BH202" s="144">
        <f>IF(N202="zníž. prenesená",J202,0)</f>
        <v>0</v>
      </c>
      <c r="BI202" s="144">
        <f>IF(N202="nulová",J202,0)</f>
        <v>0</v>
      </c>
      <c r="BJ202" s="6" t="s">
        <v>96</v>
      </c>
      <c r="BK202" s="144">
        <f>ROUND(I202*H202,2)</f>
        <v>0</v>
      </c>
      <c r="BL202" s="6" t="s">
        <v>81</v>
      </c>
      <c r="BM202" s="143" t="s">
        <v>329</v>
      </c>
    </row>
    <row r="203" spans="2:65" s="16" customFormat="1" ht="16.5" customHeight="1">
      <c r="B203" s="131"/>
      <c r="C203" s="132" t="s">
        <v>68</v>
      </c>
      <c r="D203" s="132" t="s">
        <v>130</v>
      </c>
      <c r="E203" s="133" t="s">
        <v>1976</v>
      </c>
      <c r="F203" s="134" t="s">
        <v>1965</v>
      </c>
      <c r="G203" s="135" t="s">
        <v>1942</v>
      </c>
      <c r="H203" s="136">
        <v>2</v>
      </c>
      <c r="I203" s="137"/>
      <c r="J203" s="137">
        <f>ROUND(I203*H203,2)</f>
        <v>0</v>
      </c>
      <c r="K203" s="138"/>
      <c r="L203" s="17"/>
      <c r="M203" s="139"/>
      <c r="N203" s="140" t="s">
        <v>34</v>
      </c>
      <c r="O203" s="141">
        <v>0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81</v>
      </c>
      <c r="AT203" s="143" t="s">
        <v>130</v>
      </c>
      <c r="AU203" s="143" t="s">
        <v>76</v>
      </c>
      <c r="AY203" s="6" t="s">
        <v>128</v>
      </c>
      <c r="BE203" s="144">
        <f>IF(N203="základná",J203,0)</f>
        <v>0</v>
      </c>
      <c r="BF203" s="144">
        <f>IF(N203="znížená",J203,0)</f>
        <v>0</v>
      </c>
      <c r="BG203" s="144">
        <f>IF(N203="zákl. prenesená",J203,0)</f>
        <v>0</v>
      </c>
      <c r="BH203" s="144">
        <f>IF(N203="zníž. prenesená",J203,0)</f>
        <v>0</v>
      </c>
      <c r="BI203" s="144">
        <f>IF(N203="nulová",J203,0)</f>
        <v>0</v>
      </c>
      <c r="BJ203" s="6" t="s">
        <v>96</v>
      </c>
      <c r="BK203" s="144">
        <f>ROUND(I203*H203,2)</f>
        <v>0</v>
      </c>
      <c r="BL203" s="6" t="s">
        <v>81</v>
      </c>
      <c r="BM203" s="143" t="s">
        <v>332</v>
      </c>
    </row>
    <row r="204" spans="2:65" s="16" customFormat="1" ht="16.5" customHeight="1">
      <c r="B204" s="131"/>
      <c r="C204" s="132" t="s">
        <v>68</v>
      </c>
      <c r="D204" s="132" t="s">
        <v>130</v>
      </c>
      <c r="E204" s="133" t="s">
        <v>1977</v>
      </c>
      <c r="F204" s="134" t="s">
        <v>1960</v>
      </c>
      <c r="G204" s="135" t="s">
        <v>1942</v>
      </c>
      <c r="H204" s="136">
        <v>6</v>
      </c>
      <c r="I204" s="137"/>
      <c r="J204" s="137">
        <f>ROUND(I204*H204,2)</f>
        <v>0</v>
      </c>
      <c r="K204" s="138"/>
      <c r="L204" s="17"/>
      <c r="M204" s="139"/>
      <c r="N204" s="140" t="s">
        <v>34</v>
      </c>
      <c r="O204" s="141">
        <v>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81</v>
      </c>
      <c r="AT204" s="143" t="s">
        <v>130</v>
      </c>
      <c r="AU204" s="143" t="s">
        <v>76</v>
      </c>
      <c r="AY204" s="6" t="s">
        <v>128</v>
      </c>
      <c r="BE204" s="144">
        <f>IF(N204="základná",J204,0)</f>
        <v>0</v>
      </c>
      <c r="BF204" s="144">
        <f>IF(N204="znížená",J204,0)</f>
        <v>0</v>
      </c>
      <c r="BG204" s="144">
        <f>IF(N204="zákl. prenesená",J204,0)</f>
        <v>0</v>
      </c>
      <c r="BH204" s="144">
        <f>IF(N204="zníž. prenesená",J204,0)</f>
        <v>0</v>
      </c>
      <c r="BI204" s="144">
        <f>IF(N204="nulová",J204,0)</f>
        <v>0</v>
      </c>
      <c r="BJ204" s="6" t="s">
        <v>96</v>
      </c>
      <c r="BK204" s="144">
        <f>ROUND(I204*H204,2)</f>
        <v>0</v>
      </c>
      <c r="BL204" s="6" t="s">
        <v>81</v>
      </c>
      <c r="BM204" s="143" t="s">
        <v>335</v>
      </c>
    </row>
    <row r="205" spans="2:65" s="16" customFormat="1" ht="16.5" customHeight="1">
      <c r="B205" s="131"/>
      <c r="C205" s="132" t="s">
        <v>68</v>
      </c>
      <c r="D205" s="132" t="s">
        <v>130</v>
      </c>
      <c r="E205" s="133" t="s">
        <v>1978</v>
      </c>
      <c r="F205" s="134" t="s">
        <v>1962</v>
      </c>
      <c r="G205" s="135" t="s">
        <v>1942</v>
      </c>
      <c r="H205" s="136">
        <v>4</v>
      </c>
      <c r="I205" s="137"/>
      <c r="J205" s="137">
        <f>ROUND(I205*H205,2)</f>
        <v>0</v>
      </c>
      <c r="K205" s="138"/>
      <c r="L205" s="17"/>
      <c r="M205" s="139"/>
      <c r="N205" s="140" t="s">
        <v>34</v>
      </c>
      <c r="O205" s="141">
        <v>0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81</v>
      </c>
      <c r="AT205" s="143" t="s">
        <v>130</v>
      </c>
      <c r="AU205" s="143" t="s">
        <v>76</v>
      </c>
      <c r="AY205" s="6" t="s">
        <v>128</v>
      </c>
      <c r="BE205" s="144">
        <f>IF(N205="základná",J205,0)</f>
        <v>0</v>
      </c>
      <c r="BF205" s="144">
        <f>IF(N205="znížená",J205,0)</f>
        <v>0</v>
      </c>
      <c r="BG205" s="144">
        <f>IF(N205="zákl. prenesená",J205,0)</f>
        <v>0</v>
      </c>
      <c r="BH205" s="144">
        <f>IF(N205="zníž. prenesená",J205,0)</f>
        <v>0</v>
      </c>
      <c r="BI205" s="144">
        <f>IF(N205="nulová",J205,0)</f>
        <v>0</v>
      </c>
      <c r="BJ205" s="6" t="s">
        <v>96</v>
      </c>
      <c r="BK205" s="144">
        <f>ROUND(I205*H205,2)</f>
        <v>0</v>
      </c>
      <c r="BL205" s="6" t="s">
        <v>81</v>
      </c>
      <c r="BM205" s="143" t="s">
        <v>338</v>
      </c>
    </row>
    <row r="206" spans="2:65" s="119" customFormat="1" ht="25.95" customHeight="1">
      <c r="B206" s="120"/>
      <c r="D206" s="121" t="s">
        <v>67</v>
      </c>
      <c r="E206" s="122" t="s">
        <v>847</v>
      </c>
      <c r="F206" s="122" t="s">
        <v>1979</v>
      </c>
      <c r="J206" s="123">
        <f>BK206</f>
        <v>0</v>
      </c>
      <c r="L206" s="120"/>
      <c r="M206" s="124"/>
      <c r="P206" s="125">
        <f>SUM(P207:P209)</f>
        <v>0</v>
      </c>
      <c r="R206" s="125">
        <f>SUM(R207:R209)</f>
        <v>0</v>
      </c>
      <c r="T206" s="126">
        <f>SUM(T207:T209)</f>
        <v>0</v>
      </c>
      <c r="AR206" s="121" t="s">
        <v>76</v>
      </c>
      <c r="AT206" s="127" t="s">
        <v>67</v>
      </c>
      <c r="AU206" s="127" t="s">
        <v>68</v>
      </c>
      <c r="AY206" s="121" t="s">
        <v>128</v>
      </c>
      <c r="BK206" s="128">
        <f>SUM(BK207:BK209)</f>
        <v>0</v>
      </c>
    </row>
    <row r="207" spans="2:65" s="16" customFormat="1" ht="16.5" customHeight="1">
      <c r="B207" s="131"/>
      <c r="C207" s="132" t="s">
        <v>68</v>
      </c>
      <c r="D207" s="132" t="s">
        <v>130</v>
      </c>
      <c r="E207" s="133" t="s">
        <v>1980</v>
      </c>
      <c r="F207" s="134" t="s">
        <v>1981</v>
      </c>
      <c r="G207" s="135" t="s">
        <v>1942</v>
      </c>
      <c r="H207" s="136">
        <v>2</v>
      </c>
      <c r="I207" s="137"/>
      <c r="J207" s="137">
        <f>ROUND(I207*H207,2)</f>
        <v>0</v>
      </c>
      <c r="K207" s="138"/>
      <c r="L207" s="17"/>
      <c r="M207" s="139"/>
      <c r="N207" s="140" t="s">
        <v>34</v>
      </c>
      <c r="O207" s="141">
        <v>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81</v>
      </c>
      <c r="AT207" s="143" t="s">
        <v>130</v>
      </c>
      <c r="AU207" s="143" t="s">
        <v>76</v>
      </c>
      <c r="AY207" s="6" t="s">
        <v>128</v>
      </c>
      <c r="BE207" s="144">
        <f>IF(N207="základná",J207,0)</f>
        <v>0</v>
      </c>
      <c r="BF207" s="144">
        <f>IF(N207="znížená",J207,0)</f>
        <v>0</v>
      </c>
      <c r="BG207" s="144">
        <f>IF(N207="zákl. prenesená",J207,0)</f>
        <v>0</v>
      </c>
      <c r="BH207" s="144">
        <f>IF(N207="zníž. prenesená",J207,0)</f>
        <v>0</v>
      </c>
      <c r="BI207" s="144">
        <f>IF(N207="nulová",J207,0)</f>
        <v>0</v>
      </c>
      <c r="BJ207" s="6" t="s">
        <v>96</v>
      </c>
      <c r="BK207" s="144">
        <f>ROUND(I207*H207,2)</f>
        <v>0</v>
      </c>
      <c r="BL207" s="6" t="s">
        <v>81</v>
      </c>
      <c r="BM207" s="143" t="s">
        <v>341</v>
      </c>
    </row>
    <row r="208" spans="2:65" s="16" customFormat="1" ht="16.5" customHeight="1">
      <c r="B208" s="131"/>
      <c r="C208" s="132" t="s">
        <v>68</v>
      </c>
      <c r="D208" s="132" t="s">
        <v>130</v>
      </c>
      <c r="E208" s="133" t="s">
        <v>1982</v>
      </c>
      <c r="F208" s="134" t="s">
        <v>1983</v>
      </c>
      <c r="G208" s="135" t="s">
        <v>1942</v>
      </c>
      <c r="H208" s="136">
        <v>2</v>
      </c>
      <c r="I208" s="137"/>
      <c r="J208" s="137">
        <f>ROUND(I208*H208,2)</f>
        <v>0</v>
      </c>
      <c r="K208" s="138"/>
      <c r="L208" s="17"/>
      <c r="M208" s="139"/>
      <c r="N208" s="140" t="s">
        <v>34</v>
      </c>
      <c r="O208" s="141">
        <v>0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81</v>
      </c>
      <c r="AT208" s="143" t="s">
        <v>130</v>
      </c>
      <c r="AU208" s="143" t="s">
        <v>76</v>
      </c>
      <c r="AY208" s="6" t="s">
        <v>128</v>
      </c>
      <c r="BE208" s="144">
        <f>IF(N208="základná",J208,0)</f>
        <v>0</v>
      </c>
      <c r="BF208" s="144">
        <f>IF(N208="znížená",J208,0)</f>
        <v>0</v>
      </c>
      <c r="BG208" s="144">
        <f>IF(N208="zákl. prenesená",J208,0)</f>
        <v>0</v>
      </c>
      <c r="BH208" s="144">
        <f>IF(N208="zníž. prenesená",J208,0)</f>
        <v>0</v>
      </c>
      <c r="BI208" s="144">
        <f>IF(N208="nulová",J208,0)</f>
        <v>0</v>
      </c>
      <c r="BJ208" s="6" t="s">
        <v>96</v>
      </c>
      <c r="BK208" s="144">
        <f>ROUND(I208*H208,2)</f>
        <v>0</v>
      </c>
      <c r="BL208" s="6" t="s">
        <v>81</v>
      </c>
      <c r="BM208" s="143" t="s">
        <v>344</v>
      </c>
    </row>
    <row r="209" spans="2:65" s="16" customFormat="1" ht="16.5" customHeight="1">
      <c r="B209" s="131"/>
      <c r="C209" s="132" t="s">
        <v>68</v>
      </c>
      <c r="D209" s="132" t="s">
        <v>130</v>
      </c>
      <c r="E209" s="133" t="s">
        <v>1984</v>
      </c>
      <c r="F209" s="134" t="s">
        <v>1985</v>
      </c>
      <c r="G209" s="135" t="s">
        <v>1942</v>
      </c>
      <c r="H209" s="136">
        <v>22</v>
      </c>
      <c r="I209" s="137"/>
      <c r="J209" s="137">
        <f>ROUND(I209*H209,2)</f>
        <v>0</v>
      </c>
      <c r="K209" s="138"/>
      <c r="L209" s="17"/>
      <c r="M209" s="139"/>
      <c r="N209" s="140" t="s">
        <v>34</v>
      </c>
      <c r="O209" s="141">
        <v>0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81</v>
      </c>
      <c r="AT209" s="143" t="s">
        <v>130</v>
      </c>
      <c r="AU209" s="143" t="s">
        <v>76</v>
      </c>
      <c r="AY209" s="6" t="s">
        <v>128</v>
      </c>
      <c r="BE209" s="144">
        <f>IF(N209="základná",J209,0)</f>
        <v>0</v>
      </c>
      <c r="BF209" s="144">
        <f>IF(N209="znížená",J209,0)</f>
        <v>0</v>
      </c>
      <c r="BG209" s="144">
        <f>IF(N209="zákl. prenesená",J209,0)</f>
        <v>0</v>
      </c>
      <c r="BH209" s="144">
        <f>IF(N209="zníž. prenesená",J209,0)</f>
        <v>0</v>
      </c>
      <c r="BI209" s="144">
        <f>IF(N209="nulová",J209,0)</f>
        <v>0</v>
      </c>
      <c r="BJ209" s="6" t="s">
        <v>96</v>
      </c>
      <c r="BK209" s="144">
        <f>ROUND(I209*H209,2)</f>
        <v>0</v>
      </c>
      <c r="BL209" s="6" t="s">
        <v>81</v>
      </c>
      <c r="BM209" s="143" t="s">
        <v>347</v>
      </c>
    </row>
    <row r="210" spans="2:65" s="119" customFormat="1" ht="25.95" customHeight="1">
      <c r="B210" s="120"/>
      <c r="D210" s="121" t="s">
        <v>67</v>
      </c>
      <c r="E210" s="122" t="s">
        <v>1986</v>
      </c>
      <c r="F210" s="122" t="s">
        <v>1987</v>
      </c>
      <c r="J210" s="123">
        <f>BK210</f>
        <v>0</v>
      </c>
      <c r="L210" s="120"/>
      <c r="M210" s="124"/>
      <c r="P210" s="125">
        <f>P211</f>
        <v>0</v>
      </c>
      <c r="R210" s="125">
        <f>R211</f>
        <v>0</v>
      </c>
      <c r="T210" s="126">
        <f>T211</f>
        <v>0</v>
      </c>
      <c r="AR210" s="121" t="s">
        <v>76</v>
      </c>
      <c r="AT210" s="127" t="s">
        <v>67</v>
      </c>
      <c r="AU210" s="127" t="s">
        <v>68</v>
      </c>
      <c r="AY210" s="121" t="s">
        <v>128</v>
      </c>
      <c r="BK210" s="128">
        <f>BK211</f>
        <v>0</v>
      </c>
    </row>
    <row r="211" spans="2:65" s="16" customFormat="1" ht="16.5" customHeight="1">
      <c r="B211" s="131"/>
      <c r="C211" s="132" t="s">
        <v>68</v>
      </c>
      <c r="D211" s="132" t="s">
        <v>130</v>
      </c>
      <c r="E211" s="133" t="s">
        <v>1988</v>
      </c>
      <c r="F211" s="134" t="s">
        <v>1989</v>
      </c>
      <c r="G211" s="135" t="s">
        <v>1942</v>
      </c>
      <c r="H211" s="136">
        <v>14</v>
      </c>
      <c r="I211" s="137"/>
      <c r="J211" s="137">
        <f>ROUND(I211*H211,2)</f>
        <v>0</v>
      </c>
      <c r="K211" s="138"/>
      <c r="L211" s="17"/>
      <c r="M211" s="139"/>
      <c r="N211" s="140" t="s">
        <v>34</v>
      </c>
      <c r="O211" s="141">
        <v>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81</v>
      </c>
      <c r="AT211" s="143" t="s">
        <v>130</v>
      </c>
      <c r="AU211" s="143" t="s">
        <v>76</v>
      </c>
      <c r="AY211" s="6" t="s">
        <v>128</v>
      </c>
      <c r="BE211" s="144">
        <f>IF(N211="základná",J211,0)</f>
        <v>0</v>
      </c>
      <c r="BF211" s="144">
        <f>IF(N211="znížená",J211,0)</f>
        <v>0</v>
      </c>
      <c r="BG211" s="144">
        <f>IF(N211="zákl. prenesená",J211,0)</f>
        <v>0</v>
      </c>
      <c r="BH211" s="144">
        <f>IF(N211="zníž. prenesená",J211,0)</f>
        <v>0</v>
      </c>
      <c r="BI211" s="144">
        <f>IF(N211="nulová",J211,0)</f>
        <v>0</v>
      </c>
      <c r="BJ211" s="6" t="s">
        <v>96</v>
      </c>
      <c r="BK211" s="144">
        <f>ROUND(I211*H211,2)</f>
        <v>0</v>
      </c>
      <c r="BL211" s="6" t="s">
        <v>81</v>
      </c>
      <c r="BM211" s="143" t="s">
        <v>350</v>
      </c>
    </row>
    <row r="212" spans="2:65" s="119" customFormat="1" ht="25.95" customHeight="1">
      <c r="B212" s="120"/>
      <c r="D212" s="121" t="s">
        <v>67</v>
      </c>
      <c r="E212" s="122" t="s">
        <v>1990</v>
      </c>
      <c r="F212" s="122" t="s">
        <v>1991</v>
      </c>
      <c r="J212" s="123">
        <f>BK212</f>
        <v>0</v>
      </c>
      <c r="L212" s="120"/>
      <c r="M212" s="124"/>
      <c r="P212" s="125">
        <f>P213</f>
        <v>0</v>
      </c>
      <c r="R212" s="125">
        <f>R213</f>
        <v>0</v>
      </c>
      <c r="T212" s="126">
        <f>T213</f>
        <v>0</v>
      </c>
      <c r="AR212" s="121" t="s">
        <v>76</v>
      </c>
      <c r="AT212" s="127" t="s">
        <v>67</v>
      </c>
      <c r="AU212" s="127" t="s">
        <v>68</v>
      </c>
      <c r="AY212" s="121" t="s">
        <v>128</v>
      </c>
      <c r="BK212" s="128">
        <f>BK213</f>
        <v>0</v>
      </c>
    </row>
    <row r="213" spans="2:65" s="16" customFormat="1" ht="16.5" customHeight="1">
      <c r="B213" s="131"/>
      <c r="C213" s="132" t="s">
        <v>68</v>
      </c>
      <c r="D213" s="132" t="s">
        <v>130</v>
      </c>
      <c r="E213" s="133" t="s">
        <v>1992</v>
      </c>
      <c r="F213" s="134" t="s">
        <v>1993</v>
      </c>
      <c r="G213" s="135" t="s">
        <v>136</v>
      </c>
      <c r="H213" s="136">
        <v>5</v>
      </c>
      <c r="I213" s="137"/>
      <c r="J213" s="137">
        <f>ROUND(I213*H213,2)</f>
        <v>0</v>
      </c>
      <c r="K213" s="138"/>
      <c r="L213" s="17"/>
      <c r="M213" s="139"/>
      <c r="N213" s="140" t="s">
        <v>34</v>
      </c>
      <c r="O213" s="141">
        <v>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81</v>
      </c>
      <c r="AT213" s="143" t="s">
        <v>130</v>
      </c>
      <c r="AU213" s="143" t="s">
        <v>76</v>
      </c>
      <c r="AY213" s="6" t="s">
        <v>128</v>
      </c>
      <c r="BE213" s="144">
        <f>IF(N213="základná",J213,0)</f>
        <v>0</v>
      </c>
      <c r="BF213" s="144">
        <f>IF(N213="znížená",J213,0)</f>
        <v>0</v>
      </c>
      <c r="BG213" s="144">
        <f>IF(N213="zákl. prenesená",J213,0)</f>
        <v>0</v>
      </c>
      <c r="BH213" s="144">
        <f>IF(N213="zníž. prenesená",J213,0)</f>
        <v>0</v>
      </c>
      <c r="BI213" s="144">
        <f>IF(N213="nulová",J213,0)</f>
        <v>0</v>
      </c>
      <c r="BJ213" s="6" t="s">
        <v>96</v>
      </c>
      <c r="BK213" s="144">
        <f>ROUND(I213*H213,2)</f>
        <v>0</v>
      </c>
      <c r="BL213" s="6" t="s">
        <v>81</v>
      </c>
      <c r="BM213" s="143" t="s">
        <v>353</v>
      </c>
    </row>
    <row r="214" spans="2:65" s="119" customFormat="1" ht="25.95" customHeight="1">
      <c r="B214" s="120"/>
      <c r="D214" s="121" t="s">
        <v>67</v>
      </c>
      <c r="E214" s="122" t="s">
        <v>1994</v>
      </c>
      <c r="F214" s="122" t="s">
        <v>1995</v>
      </c>
      <c r="J214" s="123">
        <f>BK214</f>
        <v>0</v>
      </c>
      <c r="L214" s="120"/>
      <c r="M214" s="124"/>
      <c r="P214" s="125">
        <f>SUM(P215:P216)</f>
        <v>0</v>
      </c>
      <c r="R214" s="125">
        <f>SUM(R215:R216)</f>
        <v>0</v>
      </c>
      <c r="T214" s="126">
        <f>SUM(T215:T216)</f>
        <v>0</v>
      </c>
      <c r="AR214" s="121" t="s">
        <v>76</v>
      </c>
      <c r="AT214" s="127" t="s">
        <v>67</v>
      </c>
      <c r="AU214" s="127" t="s">
        <v>68</v>
      </c>
      <c r="AY214" s="121" t="s">
        <v>128</v>
      </c>
      <c r="BK214" s="128">
        <f>SUM(BK215:BK216)</f>
        <v>0</v>
      </c>
    </row>
    <row r="215" spans="2:65" s="16" customFormat="1" ht="16.5" customHeight="1">
      <c r="B215" s="131"/>
      <c r="C215" s="132" t="s">
        <v>68</v>
      </c>
      <c r="D215" s="132" t="s">
        <v>130</v>
      </c>
      <c r="E215" s="133" t="s">
        <v>1996</v>
      </c>
      <c r="F215" s="134" t="s">
        <v>1997</v>
      </c>
      <c r="G215" s="135" t="s">
        <v>148</v>
      </c>
      <c r="H215" s="136">
        <v>1</v>
      </c>
      <c r="I215" s="137"/>
      <c r="J215" s="137">
        <f>ROUND(I215*H215,2)</f>
        <v>0</v>
      </c>
      <c r="K215" s="138"/>
      <c r="L215" s="17"/>
      <c r="M215" s="139"/>
      <c r="N215" s="140" t="s">
        <v>34</v>
      </c>
      <c r="O215" s="141">
        <v>0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81</v>
      </c>
      <c r="AT215" s="143" t="s">
        <v>130</v>
      </c>
      <c r="AU215" s="143" t="s">
        <v>76</v>
      </c>
      <c r="AY215" s="6" t="s">
        <v>128</v>
      </c>
      <c r="BE215" s="144">
        <f>IF(N215="základná",J215,0)</f>
        <v>0</v>
      </c>
      <c r="BF215" s="144">
        <f>IF(N215="znížená",J215,0)</f>
        <v>0</v>
      </c>
      <c r="BG215" s="144">
        <f>IF(N215="zákl. prenesená",J215,0)</f>
        <v>0</v>
      </c>
      <c r="BH215" s="144">
        <f>IF(N215="zníž. prenesená",J215,0)</f>
        <v>0</v>
      </c>
      <c r="BI215" s="144">
        <f>IF(N215="nulová",J215,0)</f>
        <v>0</v>
      </c>
      <c r="BJ215" s="6" t="s">
        <v>96</v>
      </c>
      <c r="BK215" s="144">
        <f>ROUND(I215*H215,2)</f>
        <v>0</v>
      </c>
      <c r="BL215" s="6" t="s">
        <v>81</v>
      </c>
      <c r="BM215" s="143" t="s">
        <v>356</v>
      </c>
    </row>
    <row r="216" spans="2:65" s="16" customFormat="1" ht="16.5" customHeight="1">
      <c r="B216" s="131"/>
      <c r="C216" s="132" t="s">
        <v>68</v>
      </c>
      <c r="D216" s="132" t="s">
        <v>130</v>
      </c>
      <c r="E216" s="133" t="s">
        <v>1998</v>
      </c>
      <c r="F216" s="134" t="s">
        <v>1999</v>
      </c>
      <c r="G216" s="135" t="s">
        <v>148</v>
      </c>
      <c r="H216" s="136">
        <v>1</v>
      </c>
      <c r="I216" s="137"/>
      <c r="J216" s="137">
        <f>ROUND(I216*H216,2)</f>
        <v>0</v>
      </c>
      <c r="K216" s="138"/>
      <c r="L216" s="17"/>
      <c r="M216" s="139"/>
      <c r="N216" s="140" t="s">
        <v>34</v>
      </c>
      <c r="O216" s="141">
        <v>0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81</v>
      </c>
      <c r="AT216" s="143" t="s">
        <v>130</v>
      </c>
      <c r="AU216" s="143" t="s">
        <v>76</v>
      </c>
      <c r="AY216" s="6" t="s">
        <v>128</v>
      </c>
      <c r="BE216" s="144">
        <f>IF(N216="základná",J216,0)</f>
        <v>0</v>
      </c>
      <c r="BF216" s="144">
        <f>IF(N216="znížená",J216,0)</f>
        <v>0</v>
      </c>
      <c r="BG216" s="144">
        <f>IF(N216="zákl. prenesená",J216,0)</f>
        <v>0</v>
      </c>
      <c r="BH216" s="144">
        <f>IF(N216="zníž. prenesená",J216,0)</f>
        <v>0</v>
      </c>
      <c r="BI216" s="144">
        <f>IF(N216="nulová",J216,0)</f>
        <v>0</v>
      </c>
      <c r="BJ216" s="6" t="s">
        <v>96</v>
      </c>
      <c r="BK216" s="144">
        <f>ROUND(I216*H216,2)</f>
        <v>0</v>
      </c>
      <c r="BL216" s="6" t="s">
        <v>81</v>
      </c>
      <c r="BM216" s="143" t="s">
        <v>359</v>
      </c>
    </row>
    <row r="217" spans="2:65" s="119" customFormat="1" ht="25.95" customHeight="1">
      <c r="B217" s="120"/>
      <c r="D217" s="121" t="s">
        <v>67</v>
      </c>
      <c r="E217" s="122" t="s">
        <v>320</v>
      </c>
      <c r="F217" s="122" t="s">
        <v>1939</v>
      </c>
      <c r="J217" s="123">
        <f>BK217</f>
        <v>0</v>
      </c>
      <c r="L217" s="120"/>
      <c r="M217" s="124"/>
      <c r="P217" s="125">
        <f>P218</f>
        <v>0</v>
      </c>
      <c r="R217" s="125">
        <f>R218</f>
        <v>0</v>
      </c>
      <c r="T217" s="126">
        <f>T218</f>
        <v>0</v>
      </c>
      <c r="AR217" s="121" t="s">
        <v>76</v>
      </c>
      <c r="AT217" s="127" t="s">
        <v>67</v>
      </c>
      <c r="AU217" s="127" t="s">
        <v>68</v>
      </c>
      <c r="AY217" s="121" t="s">
        <v>128</v>
      </c>
      <c r="BK217" s="128">
        <f>BK218</f>
        <v>0</v>
      </c>
    </row>
    <row r="218" spans="2:65" s="16" customFormat="1" ht="16.5" customHeight="1">
      <c r="B218" s="131"/>
      <c r="C218" s="132" t="s">
        <v>68</v>
      </c>
      <c r="D218" s="132" t="s">
        <v>130</v>
      </c>
      <c r="E218" s="133" t="s">
        <v>1940</v>
      </c>
      <c r="F218" s="134" t="s">
        <v>1941</v>
      </c>
      <c r="G218" s="135" t="s">
        <v>1942</v>
      </c>
      <c r="H218" s="136">
        <v>1</v>
      </c>
      <c r="I218" s="137"/>
      <c r="J218" s="137">
        <f>ROUND(I218*H218,2)</f>
        <v>0</v>
      </c>
      <c r="K218" s="138"/>
      <c r="L218" s="17"/>
      <c r="M218" s="139"/>
      <c r="N218" s="140" t="s">
        <v>34</v>
      </c>
      <c r="O218" s="141">
        <v>0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81</v>
      </c>
      <c r="AT218" s="143" t="s">
        <v>130</v>
      </c>
      <c r="AU218" s="143" t="s">
        <v>76</v>
      </c>
      <c r="AY218" s="6" t="s">
        <v>128</v>
      </c>
      <c r="BE218" s="144">
        <f>IF(N218="základná",J218,0)</f>
        <v>0</v>
      </c>
      <c r="BF218" s="144">
        <f>IF(N218="znížená",J218,0)</f>
        <v>0</v>
      </c>
      <c r="BG218" s="144">
        <f>IF(N218="zákl. prenesená",J218,0)</f>
        <v>0</v>
      </c>
      <c r="BH218" s="144">
        <f>IF(N218="zníž. prenesená",J218,0)</f>
        <v>0</v>
      </c>
      <c r="BI218" s="144">
        <f>IF(N218="nulová",J218,0)</f>
        <v>0</v>
      </c>
      <c r="BJ218" s="6" t="s">
        <v>96</v>
      </c>
      <c r="BK218" s="144">
        <f>ROUND(I218*H218,2)</f>
        <v>0</v>
      </c>
      <c r="BL218" s="6" t="s">
        <v>81</v>
      </c>
      <c r="BM218" s="143" t="s">
        <v>362</v>
      </c>
    </row>
    <row r="219" spans="2:65" s="119" customFormat="1" ht="25.95" customHeight="1">
      <c r="B219" s="120"/>
      <c r="D219" s="121" t="s">
        <v>67</v>
      </c>
      <c r="E219" s="122" t="s">
        <v>2000</v>
      </c>
      <c r="F219" s="122" t="s">
        <v>2001</v>
      </c>
      <c r="J219" s="123">
        <f>BK219</f>
        <v>0</v>
      </c>
      <c r="L219" s="120"/>
      <c r="M219" s="124"/>
      <c r="P219" s="125">
        <f>SUM(P220:P221)</f>
        <v>0</v>
      </c>
      <c r="R219" s="125">
        <f>SUM(R220:R221)</f>
        <v>0</v>
      </c>
      <c r="T219" s="126">
        <f>SUM(T220:T221)</f>
        <v>0</v>
      </c>
      <c r="AR219" s="121" t="s">
        <v>76</v>
      </c>
      <c r="AT219" s="127" t="s">
        <v>67</v>
      </c>
      <c r="AU219" s="127" t="s">
        <v>68</v>
      </c>
      <c r="AY219" s="121" t="s">
        <v>128</v>
      </c>
      <c r="BK219" s="128">
        <f>SUM(BK220:BK221)</f>
        <v>0</v>
      </c>
    </row>
    <row r="220" spans="2:65" s="16" customFormat="1" ht="16.5" customHeight="1">
      <c r="B220" s="131"/>
      <c r="C220" s="132" t="s">
        <v>68</v>
      </c>
      <c r="D220" s="132" t="s">
        <v>130</v>
      </c>
      <c r="E220" s="133" t="s">
        <v>2002</v>
      </c>
      <c r="F220" s="134" t="s">
        <v>2003</v>
      </c>
      <c r="G220" s="135" t="s">
        <v>148</v>
      </c>
      <c r="H220" s="136">
        <v>1</v>
      </c>
      <c r="I220" s="137"/>
      <c r="J220" s="137">
        <f>ROUND(I220*H220,2)</f>
        <v>0</v>
      </c>
      <c r="K220" s="138"/>
      <c r="L220" s="17"/>
      <c r="M220" s="139"/>
      <c r="N220" s="140" t="s">
        <v>34</v>
      </c>
      <c r="O220" s="141">
        <v>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81</v>
      </c>
      <c r="AT220" s="143" t="s">
        <v>130</v>
      </c>
      <c r="AU220" s="143" t="s">
        <v>76</v>
      </c>
      <c r="AY220" s="6" t="s">
        <v>128</v>
      </c>
      <c r="BE220" s="144">
        <f>IF(N220="základná",J220,0)</f>
        <v>0</v>
      </c>
      <c r="BF220" s="144">
        <f>IF(N220="znížená",J220,0)</f>
        <v>0</v>
      </c>
      <c r="BG220" s="144">
        <f>IF(N220="zákl. prenesená",J220,0)</f>
        <v>0</v>
      </c>
      <c r="BH220" s="144">
        <f>IF(N220="zníž. prenesená",J220,0)</f>
        <v>0</v>
      </c>
      <c r="BI220" s="144">
        <f>IF(N220="nulová",J220,0)</f>
        <v>0</v>
      </c>
      <c r="BJ220" s="6" t="s">
        <v>96</v>
      </c>
      <c r="BK220" s="144">
        <f>ROUND(I220*H220,2)</f>
        <v>0</v>
      </c>
      <c r="BL220" s="6" t="s">
        <v>81</v>
      </c>
      <c r="BM220" s="143" t="s">
        <v>365</v>
      </c>
    </row>
    <row r="221" spans="2:65" s="16" customFormat="1" ht="16.5" customHeight="1">
      <c r="B221" s="131"/>
      <c r="C221" s="132" t="s">
        <v>68</v>
      </c>
      <c r="D221" s="132" t="s">
        <v>130</v>
      </c>
      <c r="E221" s="133" t="s">
        <v>2004</v>
      </c>
      <c r="F221" s="134" t="s">
        <v>2005</v>
      </c>
      <c r="G221" s="135" t="s">
        <v>148</v>
      </c>
      <c r="H221" s="136">
        <v>1</v>
      </c>
      <c r="I221" s="137"/>
      <c r="J221" s="137">
        <f>ROUND(I221*H221,2)</f>
        <v>0</v>
      </c>
      <c r="K221" s="138"/>
      <c r="L221" s="17"/>
      <c r="M221" s="139"/>
      <c r="N221" s="140" t="s">
        <v>34</v>
      </c>
      <c r="O221" s="141">
        <v>0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81</v>
      </c>
      <c r="AT221" s="143" t="s">
        <v>130</v>
      </c>
      <c r="AU221" s="143" t="s">
        <v>76</v>
      </c>
      <c r="AY221" s="6" t="s">
        <v>128</v>
      </c>
      <c r="BE221" s="144">
        <f>IF(N221="základná",J221,0)</f>
        <v>0</v>
      </c>
      <c r="BF221" s="144">
        <f>IF(N221="znížená",J221,0)</f>
        <v>0</v>
      </c>
      <c r="BG221" s="144">
        <f>IF(N221="zákl. prenesená",J221,0)</f>
        <v>0</v>
      </c>
      <c r="BH221" s="144">
        <f>IF(N221="zníž. prenesená",J221,0)</f>
        <v>0</v>
      </c>
      <c r="BI221" s="144">
        <f>IF(N221="nulová",J221,0)</f>
        <v>0</v>
      </c>
      <c r="BJ221" s="6" t="s">
        <v>96</v>
      </c>
      <c r="BK221" s="144">
        <f>ROUND(I221*H221,2)</f>
        <v>0</v>
      </c>
      <c r="BL221" s="6" t="s">
        <v>81</v>
      </c>
      <c r="BM221" s="143" t="s">
        <v>368</v>
      </c>
    </row>
    <row r="222" spans="2:65" s="119" customFormat="1" ht="25.95" customHeight="1">
      <c r="B222" s="120"/>
      <c r="D222" s="121" t="s">
        <v>67</v>
      </c>
      <c r="E222" s="122" t="s">
        <v>320</v>
      </c>
      <c r="F222" s="122" t="s">
        <v>1939</v>
      </c>
      <c r="J222" s="123">
        <f>BK222</f>
        <v>0</v>
      </c>
      <c r="L222" s="120"/>
      <c r="M222" s="124"/>
      <c r="P222" s="125">
        <f>P223</f>
        <v>0</v>
      </c>
      <c r="R222" s="125">
        <f>R223</f>
        <v>0</v>
      </c>
      <c r="T222" s="126">
        <f>T223</f>
        <v>0</v>
      </c>
      <c r="AR222" s="121" t="s">
        <v>76</v>
      </c>
      <c r="AT222" s="127" t="s">
        <v>67</v>
      </c>
      <c r="AU222" s="127" t="s">
        <v>68</v>
      </c>
      <c r="AY222" s="121" t="s">
        <v>128</v>
      </c>
      <c r="BK222" s="128">
        <f>BK223</f>
        <v>0</v>
      </c>
    </row>
    <row r="223" spans="2:65" s="16" customFormat="1" ht="16.5" customHeight="1">
      <c r="B223" s="131"/>
      <c r="C223" s="132" t="s">
        <v>68</v>
      </c>
      <c r="D223" s="132" t="s">
        <v>130</v>
      </c>
      <c r="E223" s="133" t="s">
        <v>1945</v>
      </c>
      <c r="F223" s="134" t="s">
        <v>1946</v>
      </c>
      <c r="G223" s="135" t="s">
        <v>1942</v>
      </c>
      <c r="H223" s="136">
        <v>1</v>
      </c>
      <c r="I223" s="137"/>
      <c r="J223" s="137">
        <f>ROUND(I223*H223,2)</f>
        <v>0</v>
      </c>
      <c r="K223" s="138"/>
      <c r="L223" s="17"/>
      <c r="M223" s="139"/>
      <c r="N223" s="140" t="s">
        <v>34</v>
      </c>
      <c r="O223" s="141">
        <v>0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81</v>
      </c>
      <c r="AT223" s="143" t="s">
        <v>130</v>
      </c>
      <c r="AU223" s="143" t="s">
        <v>76</v>
      </c>
      <c r="AY223" s="6" t="s">
        <v>128</v>
      </c>
      <c r="BE223" s="144">
        <f>IF(N223="základná",J223,0)</f>
        <v>0</v>
      </c>
      <c r="BF223" s="144">
        <f>IF(N223="znížená",J223,0)</f>
        <v>0</v>
      </c>
      <c r="BG223" s="144">
        <f>IF(N223="zákl. prenesená",J223,0)</f>
        <v>0</v>
      </c>
      <c r="BH223" s="144">
        <f>IF(N223="zníž. prenesená",J223,0)</f>
        <v>0</v>
      </c>
      <c r="BI223" s="144">
        <f>IF(N223="nulová",J223,0)</f>
        <v>0</v>
      </c>
      <c r="BJ223" s="6" t="s">
        <v>96</v>
      </c>
      <c r="BK223" s="144">
        <f>ROUND(I223*H223,2)</f>
        <v>0</v>
      </c>
      <c r="BL223" s="6" t="s">
        <v>81</v>
      </c>
      <c r="BM223" s="143" t="s">
        <v>371</v>
      </c>
    </row>
    <row r="224" spans="2:65" s="119" customFormat="1" ht="25.95" customHeight="1">
      <c r="B224" s="120"/>
      <c r="D224" s="121" t="s">
        <v>67</v>
      </c>
      <c r="E224" s="122" t="s">
        <v>965</v>
      </c>
      <c r="F224" s="122" t="s">
        <v>2006</v>
      </c>
      <c r="J224" s="123">
        <f>BK224</f>
        <v>0</v>
      </c>
      <c r="L224" s="120"/>
      <c r="M224" s="124"/>
      <c r="P224" s="125">
        <f>SUM(P225:P229)</f>
        <v>0</v>
      </c>
      <c r="R224" s="125">
        <f>SUM(R225:R229)</f>
        <v>0</v>
      </c>
      <c r="T224" s="126">
        <f>SUM(T225:T229)</f>
        <v>0</v>
      </c>
      <c r="AR224" s="121" t="s">
        <v>76</v>
      </c>
      <c r="AT224" s="127" t="s">
        <v>67</v>
      </c>
      <c r="AU224" s="127" t="s">
        <v>68</v>
      </c>
      <c r="AY224" s="121" t="s">
        <v>128</v>
      </c>
      <c r="BK224" s="128">
        <f>SUM(BK225:BK229)</f>
        <v>0</v>
      </c>
    </row>
    <row r="225" spans="2:65" s="16" customFormat="1" ht="16.5" customHeight="1">
      <c r="B225" s="131"/>
      <c r="C225" s="132" t="s">
        <v>68</v>
      </c>
      <c r="D225" s="132" t="s">
        <v>130</v>
      </c>
      <c r="E225" s="133" t="s">
        <v>2007</v>
      </c>
      <c r="F225" s="134" t="s">
        <v>2008</v>
      </c>
      <c r="G225" s="135" t="s">
        <v>148</v>
      </c>
      <c r="H225" s="136">
        <v>2</v>
      </c>
      <c r="I225" s="137"/>
      <c r="J225" s="137">
        <f>ROUND(I225*H225,2)</f>
        <v>0</v>
      </c>
      <c r="K225" s="138"/>
      <c r="L225" s="17"/>
      <c r="M225" s="139"/>
      <c r="N225" s="140" t="s">
        <v>34</v>
      </c>
      <c r="O225" s="141">
        <v>0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81</v>
      </c>
      <c r="AT225" s="143" t="s">
        <v>130</v>
      </c>
      <c r="AU225" s="143" t="s">
        <v>76</v>
      </c>
      <c r="AY225" s="6" t="s">
        <v>128</v>
      </c>
      <c r="BE225" s="144">
        <f>IF(N225="základná",J225,0)</f>
        <v>0</v>
      </c>
      <c r="BF225" s="144">
        <f>IF(N225="znížená",J225,0)</f>
        <v>0</v>
      </c>
      <c r="BG225" s="144">
        <f>IF(N225="zákl. prenesená",J225,0)</f>
        <v>0</v>
      </c>
      <c r="BH225" s="144">
        <f>IF(N225="zníž. prenesená",J225,0)</f>
        <v>0</v>
      </c>
      <c r="BI225" s="144">
        <f>IF(N225="nulová",J225,0)</f>
        <v>0</v>
      </c>
      <c r="BJ225" s="6" t="s">
        <v>96</v>
      </c>
      <c r="BK225" s="144">
        <f>ROUND(I225*H225,2)</f>
        <v>0</v>
      </c>
      <c r="BL225" s="6" t="s">
        <v>81</v>
      </c>
      <c r="BM225" s="143" t="s">
        <v>374</v>
      </c>
    </row>
    <row r="226" spans="2:65" s="16" customFormat="1" ht="16.5" customHeight="1">
      <c r="B226" s="131"/>
      <c r="C226" s="132" t="s">
        <v>68</v>
      </c>
      <c r="D226" s="132" t="s">
        <v>130</v>
      </c>
      <c r="E226" s="133" t="s">
        <v>2009</v>
      </c>
      <c r="F226" s="134" t="s">
        <v>2010</v>
      </c>
      <c r="G226" s="135" t="s">
        <v>148</v>
      </c>
      <c r="H226" s="136">
        <v>1</v>
      </c>
      <c r="I226" s="137"/>
      <c r="J226" s="137">
        <f>ROUND(I226*H226,2)</f>
        <v>0</v>
      </c>
      <c r="K226" s="138"/>
      <c r="L226" s="17"/>
      <c r="M226" s="139"/>
      <c r="N226" s="140" t="s">
        <v>34</v>
      </c>
      <c r="O226" s="141">
        <v>0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81</v>
      </c>
      <c r="AT226" s="143" t="s">
        <v>130</v>
      </c>
      <c r="AU226" s="143" t="s">
        <v>76</v>
      </c>
      <c r="AY226" s="6" t="s">
        <v>128</v>
      </c>
      <c r="BE226" s="144">
        <f>IF(N226="základná",J226,0)</f>
        <v>0</v>
      </c>
      <c r="BF226" s="144">
        <f>IF(N226="znížená",J226,0)</f>
        <v>0</v>
      </c>
      <c r="BG226" s="144">
        <f>IF(N226="zákl. prenesená",J226,0)</f>
        <v>0</v>
      </c>
      <c r="BH226" s="144">
        <f>IF(N226="zníž. prenesená",J226,0)</f>
        <v>0</v>
      </c>
      <c r="BI226" s="144">
        <f>IF(N226="nulová",J226,0)</f>
        <v>0</v>
      </c>
      <c r="BJ226" s="6" t="s">
        <v>96</v>
      </c>
      <c r="BK226" s="144">
        <f>ROUND(I226*H226,2)</f>
        <v>0</v>
      </c>
      <c r="BL226" s="6" t="s">
        <v>81</v>
      </c>
      <c r="BM226" s="143" t="s">
        <v>377</v>
      </c>
    </row>
    <row r="227" spans="2:65" s="16" customFormat="1" ht="16.5" customHeight="1">
      <c r="B227" s="131"/>
      <c r="C227" s="132" t="s">
        <v>68</v>
      </c>
      <c r="D227" s="132" t="s">
        <v>130</v>
      </c>
      <c r="E227" s="133" t="s">
        <v>2011</v>
      </c>
      <c r="F227" s="134" t="s">
        <v>2012</v>
      </c>
      <c r="G227" s="135" t="s">
        <v>148</v>
      </c>
      <c r="H227" s="136">
        <v>7</v>
      </c>
      <c r="I227" s="137"/>
      <c r="J227" s="137">
        <f>ROUND(I227*H227,2)</f>
        <v>0</v>
      </c>
      <c r="K227" s="138"/>
      <c r="L227" s="17"/>
      <c r="M227" s="139"/>
      <c r="N227" s="140" t="s">
        <v>34</v>
      </c>
      <c r="O227" s="141">
        <v>0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81</v>
      </c>
      <c r="AT227" s="143" t="s">
        <v>130</v>
      </c>
      <c r="AU227" s="143" t="s">
        <v>76</v>
      </c>
      <c r="AY227" s="6" t="s">
        <v>128</v>
      </c>
      <c r="BE227" s="144">
        <f>IF(N227="základná",J227,0)</f>
        <v>0</v>
      </c>
      <c r="BF227" s="144">
        <f>IF(N227="znížená",J227,0)</f>
        <v>0</v>
      </c>
      <c r="BG227" s="144">
        <f>IF(N227="zákl. prenesená",J227,0)</f>
        <v>0</v>
      </c>
      <c r="BH227" s="144">
        <f>IF(N227="zníž. prenesená",J227,0)</f>
        <v>0</v>
      </c>
      <c r="BI227" s="144">
        <f>IF(N227="nulová",J227,0)</f>
        <v>0</v>
      </c>
      <c r="BJ227" s="6" t="s">
        <v>96</v>
      </c>
      <c r="BK227" s="144">
        <f>ROUND(I227*H227,2)</f>
        <v>0</v>
      </c>
      <c r="BL227" s="6" t="s">
        <v>81</v>
      </c>
      <c r="BM227" s="143" t="s">
        <v>380</v>
      </c>
    </row>
    <row r="228" spans="2:65" s="16" customFormat="1" ht="16.5" customHeight="1">
      <c r="B228" s="131"/>
      <c r="C228" s="132" t="s">
        <v>68</v>
      </c>
      <c r="D228" s="132" t="s">
        <v>130</v>
      </c>
      <c r="E228" s="133" t="s">
        <v>2004</v>
      </c>
      <c r="F228" s="134" t="s">
        <v>2005</v>
      </c>
      <c r="G228" s="135" t="s">
        <v>148</v>
      </c>
      <c r="H228" s="136">
        <v>1</v>
      </c>
      <c r="I228" s="137"/>
      <c r="J228" s="137">
        <f>ROUND(I228*H228,2)</f>
        <v>0</v>
      </c>
      <c r="K228" s="138"/>
      <c r="L228" s="17"/>
      <c r="M228" s="139"/>
      <c r="N228" s="140" t="s">
        <v>34</v>
      </c>
      <c r="O228" s="141">
        <v>0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81</v>
      </c>
      <c r="AT228" s="143" t="s">
        <v>130</v>
      </c>
      <c r="AU228" s="143" t="s">
        <v>76</v>
      </c>
      <c r="AY228" s="6" t="s">
        <v>128</v>
      </c>
      <c r="BE228" s="144">
        <f>IF(N228="základná",J228,0)</f>
        <v>0</v>
      </c>
      <c r="BF228" s="144">
        <f>IF(N228="znížená",J228,0)</f>
        <v>0</v>
      </c>
      <c r="BG228" s="144">
        <f>IF(N228="zákl. prenesená",J228,0)</f>
        <v>0</v>
      </c>
      <c r="BH228" s="144">
        <f>IF(N228="zníž. prenesená",J228,0)</f>
        <v>0</v>
      </c>
      <c r="BI228" s="144">
        <f>IF(N228="nulová",J228,0)</f>
        <v>0</v>
      </c>
      <c r="BJ228" s="6" t="s">
        <v>96</v>
      </c>
      <c r="BK228" s="144">
        <f>ROUND(I228*H228,2)</f>
        <v>0</v>
      </c>
      <c r="BL228" s="6" t="s">
        <v>81</v>
      </c>
      <c r="BM228" s="143" t="s">
        <v>383</v>
      </c>
    </row>
    <row r="229" spans="2:65" s="16" customFormat="1" ht="16.5" customHeight="1">
      <c r="B229" s="131"/>
      <c r="C229" s="132" t="s">
        <v>68</v>
      </c>
      <c r="D229" s="132" t="s">
        <v>130</v>
      </c>
      <c r="E229" s="133" t="s">
        <v>2013</v>
      </c>
      <c r="F229" s="134" t="s">
        <v>2014</v>
      </c>
      <c r="G229" s="135" t="s">
        <v>148</v>
      </c>
      <c r="H229" s="136">
        <v>2</v>
      </c>
      <c r="I229" s="137"/>
      <c r="J229" s="137">
        <f>ROUND(I229*H229,2)</f>
        <v>0</v>
      </c>
      <c r="K229" s="138"/>
      <c r="L229" s="17"/>
      <c r="M229" s="139"/>
      <c r="N229" s="140" t="s">
        <v>34</v>
      </c>
      <c r="O229" s="141">
        <v>0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81</v>
      </c>
      <c r="AT229" s="143" t="s">
        <v>130</v>
      </c>
      <c r="AU229" s="143" t="s">
        <v>76</v>
      </c>
      <c r="AY229" s="6" t="s">
        <v>128</v>
      </c>
      <c r="BE229" s="144">
        <f>IF(N229="základná",J229,0)</f>
        <v>0</v>
      </c>
      <c r="BF229" s="144">
        <f>IF(N229="znížená",J229,0)</f>
        <v>0</v>
      </c>
      <c r="BG229" s="144">
        <f>IF(N229="zákl. prenesená",J229,0)</f>
        <v>0</v>
      </c>
      <c r="BH229" s="144">
        <f>IF(N229="zníž. prenesená",J229,0)</f>
        <v>0</v>
      </c>
      <c r="BI229" s="144">
        <f>IF(N229="nulová",J229,0)</f>
        <v>0</v>
      </c>
      <c r="BJ229" s="6" t="s">
        <v>96</v>
      </c>
      <c r="BK229" s="144">
        <f>ROUND(I229*H229,2)</f>
        <v>0</v>
      </c>
      <c r="BL229" s="6" t="s">
        <v>81</v>
      </c>
      <c r="BM229" s="143" t="s">
        <v>386</v>
      </c>
    </row>
    <row r="230" spans="2:65" s="119" customFormat="1" ht="25.95" customHeight="1">
      <c r="B230" s="120"/>
      <c r="D230" s="121" t="s">
        <v>67</v>
      </c>
      <c r="E230" s="122" t="s">
        <v>320</v>
      </c>
      <c r="F230" s="122" t="s">
        <v>1939</v>
      </c>
      <c r="J230" s="123">
        <f>BK230</f>
        <v>0</v>
      </c>
      <c r="L230" s="120"/>
      <c r="M230" s="124"/>
      <c r="P230" s="125">
        <f>SUM(P231:P233)</f>
        <v>0</v>
      </c>
      <c r="R230" s="125">
        <f>SUM(R231:R233)</f>
        <v>0</v>
      </c>
      <c r="T230" s="126">
        <f>SUM(T231:T233)</f>
        <v>0</v>
      </c>
      <c r="AR230" s="121" t="s">
        <v>76</v>
      </c>
      <c r="AT230" s="127" t="s">
        <v>67</v>
      </c>
      <c r="AU230" s="127" t="s">
        <v>68</v>
      </c>
      <c r="AY230" s="121" t="s">
        <v>128</v>
      </c>
      <c r="BK230" s="128">
        <f>SUM(BK231:BK233)</f>
        <v>0</v>
      </c>
    </row>
    <row r="231" spans="2:65" s="16" customFormat="1" ht="16.5" customHeight="1">
      <c r="B231" s="131"/>
      <c r="C231" s="132" t="s">
        <v>68</v>
      </c>
      <c r="D231" s="132" t="s">
        <v>130</v>
      </c>
      <c r="E231" s="133" t="s">
        <v>1940</v>
      </c>
      <c r="F231" s="134" t="s">
        <v>1941</v>
      </c>
      <c r="G231" s="135" t="s">
        <v>1942</v>
      </c>
      <c r="H231" s="136">
        <v>9</v>
      </c>
      <c r="I231" s="137"/>
      <c r="J231" s="137">
        <f>ROUND(I231*H231,2)</f>
        <v>0</v>
      </c>
      <c r="K231" s="138"/>
      <c r="L231" s="17"/>
      <c r="M231" s="139"/>
      <c r="N231" s="140" t="s">
        <v>34</v>
      </c>
      <c r="O231" s="141">
        <v>0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81</v>
      </c>
      <c r="AT231" s="143" t="s">
        <v>130</v>
      </c>
      <c r="AU231" s="143" t="s">
        <v>76</v>
      </c>
      <c r="AY231" s="6" t="s">
        <v>128</v>
      </c>
      <c r="BE231" s="144">
        <f>IF(N231="základná",J231,0)</f>
        <v>0</v>
      </c>
      <c r="BF231" s="144">
        <f>IF(N231="znížená",J231,0)</f>
        <v>0</v>
      </c>
      <c r="BG231" s="144">
        <f>IF(N231="zákl. prenesená",J231,0)</f>
        <v>0</v>
      </c>
      <c r="BH231" s="144">
        <f>IF(N231="zníž. prenesená",J231,0)</f>
        <v>0</v>
      </c>
      <c r="BI231" s="144">
        <f>IF(N231="nulová",J231,0)</f>
        <v>0</v>
      </c>
      <c r="BJ231" s="6" t="s">
        <v>96</v>
      </c>
      <c r="BK231" s="144">
        <f>ROUND(I231*H231,2)</f>
        <v>0</v>
      </c>
      <c r="BL231" s="6" t="s">
        <v>81</v>
      </c>
      <c r="BM231" s="143" t="s">
        <v>389</v>
      </c>
    </row>
    <row r="232" spans="2:65" s="16" customFormat="1" ht="16.5" customHeight="1">
      <c r="B232" s="131"/>
      <c r="C232" s="132" t="s">
        <v>68</v>
      </c>
      <c r="D232" s="132" t="s">
        <v>130</v>
      </c>
      <c r="E232" s="133" t="s">
        <v>1943</v>
      </c>
      <c r="F232" s="134" t="s">
        <v>1944</v>
      </c>
      <c r="G232" s="135" t="s">
        <v>1942</v>
      </c>
      <c r="H232" s="136">
        <v>4</v>
      </c>
      <c r="I232" s="137"/>
      <c r="J232" s="137">
        <f>ROUND(I232*H232,2)</f>
        <v>0</v>
      </c>
      <c r="K232" s="138"/>
      <c r="L232" s="17"/>
      <c r="M232" s="139"/>
      <c r="N232" s="140" t="s">
        <v>34</v>
      </c>
      <c r="O232" s="141">
        <v>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81</v>
      </c>
      <c r="AT232" s="143" t="s">
        <v>130</v>
      </c>
      <c r="AU232" s="143" t="s">
        <v>76</v>
      </c>
      <c r="AY232" s="6" t="s">
        <v>128</v>
      </c>
      <c r="BE232" s="144">
        <f>IF(N232="základná",J232,0)</f>
        <v>0</v>
      </c>
      <c r="BF232" s="144">
        <f>IF(N232="znížená",J232,0)</f>
        <v>0</v>
      </c>
      <c r="BG232" s="144">
        <f>IF(N232="zákl. prenesená",J232,0)</f>
        <v>0</v>
      </c>
      <c r="BH232" s="144">
        <f>IF(N232="zníž. prenesená",J232,0)</f>
        <v>0</v>
      </c>
      <c r="BI232" s="144">
        <f>IF(N232="nulová",J232,0)</f>
        <v>0</v>
      </c>
      <c r="BJ232" s="6" t="s">
        <v>96</v>
      </c>
      <c r="BK232" s="144">
        <f>ROUND(I232*H232,2)</f>
        <v>0</v>
      </c>
      <c r="BL232" s="6" t="s">
        <v>81</v>
      </c>
      <c r="BM232" s="143" t="s">
        <v>392</v>
      </c>
    </row>
    <row r="233" spans="2:65" s="16" customFormat="1" ht="16.5" customHeight="1">
      <c r="B233" s="131"/>
      <c r="C233" s="132" t="s">
        <v>68</v>
      </c>
      <c r="D233" s="132" t="s">
        <v>130</v>
      </c>
      <c r="E233" s="133" t="s">
        <v>1945</v>
      </c>
      <c r="F233" s="134" t="s">
        <v>1946</v>
      </c>
      <c r="G233" s="135" t="s">
        <v>1942</v>
      </c>
      <c r="H233" s="136">
        <v>1</v>
      </c>
      <c r="I233" s="137"/>
      <c r="J233" s="137">
        <f>ROUND(I233*H233,2)</f>
        <v>0</v>
      </c>
      <c r="K233" s="138"/>
      <c r="L233" s="17"/>
      <c r="M233" s="139"/>
      <c r="N233" s="140" t="s">
        <v>34</v>
      </c>
      <c r="O233" s="141">
        <v>0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81</v>
      </c>
      <c r="AT233" s="143" t="s">
        <v>130</v>
      </c>
      <c r="AU233" s="143" t="s">
        <v>76</v>
      </c>
      <c r="AY233" s="6" t="s">
        <v>128</v>
      </c>
      <c r="BE233" s="144">
        <f>IF(N233="základná",J233,0)</f>
        <v>0</v>
      </c>
      <c r="BF233" s="144">
        <f>IF(N233="znížená",J233,0)</f>
        <v>0</v>
      </c>
      <c r="BG233" s="144">
        <f>IF(N233="zákl. prenesená",J233,0)</f>
        <v>0</v>
      </c>
      <c r="BH233" s="144">
        <f>IF(N233="zníž. prenesená",J233,0)</f>
        <v>0</v>
      </c>
      <c r="BI233" s="144">
        <f>IF(N233="nulová",J233,0)</f>
        <v>0</v>
      </c>
      <c r="BJ233" s="6" t="s">
        <v>96</v>
      </c>
      <c r="BK233" s="144">
        <f>ROUND(I233*H233,2)</f>
        <v>0</v>
      </c>
      <c r="BL233" s="6" t="s">
        <v>81</v>
      </c>
      <c r="BM233" s="143" t="s">
        <v>397</v>
      </c>
    </row>
    <row r="234" spans="2:65" s="119" customFormat="1" ht="25.95" customHeight="1">
      <c r="B234" s="120"/>
      <c r="D234" s="121" t="s">
        <v>67</v>
      </c>
      <c r="E234" s="122" t="s">
        <v>640</v>
      </c>
      <c r="F234" s="122" t="s">
        <v>1947</v>
      </c>
      <c r="J234" s="123">
        <f>BK234</f>
        <v>0</v>
      </c>
      <c r="L234" s="120"/>
      <c r="M234" s="124"/>
      <c r="P234" s="125">
        <f>SUM(P235:P237)</f>
        <v>0</v>
      </c>
      <c r="R234" s="125">
        <f>SUM(R235:R237)</f>
        <v>0</v>
      </c>
      <c r="T234" s="126">
        <f>SUM(T235:T237)</f>
        <v>0</v>
      </c>
      <c r="AR234" s="121" t="s">
        <v>76</v>
      </c>
      <c r="AT234" s="127" t="s">
        <v>67</v>
      </c>
      <c r="AU234" s="127" t="s">
        <v>68</v>
      </c>
      <c r="AY234" s="121" t="s">
        <v>128</v>
      </c>
      <c r="BK234" s="128">
        <f>SUM(BK235:BK237)</f>
        <v>0</v>
      </c>
    </row>
    <row r="235" spans="2:65" s="16" customFormat="1" ht="16.5" customHeight="1">
      <c r="B235" s="131"/>
      <c r="C235" s="132" t="s">
        <v>68</v>
      </c>
      <c r="D235" s="132" t="s">
        <v>130</v>
      </c>
      <c r="E235" s="133" t="s">
        <v>1948</v>
      </c>
      <c r="F235" s="134" t="s">
        <v>1941</v>
      </c>
      <c r="G235" s="135" t="s">
        <v>1942</v>
      </c>
      <c r="H235" s="136">
        <v>2</v>
      </c>
      <c r="I235" s="137"/>
      <c r="J235" s="137">
        <f>ROUND(I235*H235,2)</f>
        <v>0</v>
      </c>
      <c r="K235" s="138"/>
      <c r="L235" s="17"/>
      <c r="M235" s="139"/>
      <c r="N235" s="140" t="s">
        <v>34</v>
      </c>
      <c r="O235" s="141">
        <v>0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81</v>
      </c>
      <c r="AT235" s="143" t="s">
        <v>130</v>
      </c>
      <c r="AU235" s="143" t="s">
        <v>76</v>
      </c>
      <c r="AY235" s="6" t="s">
        <v>128</v>
      </c>
      <c r="BE235" s="144">
        <f>IF(N235="základná",J235,0)</f>
        <v>0</v>
      </c>
      <c r="BF235" s="144">
        <f>IF(N235="znížená",J235,0)</f>
        <v>0</v>
      </c>
      <c r="BG235" s="144">
        <f>IF(N235="zákl. prenesená",J235,0)</f>
        <v>0</v>
      </c>
      <c r="BH235" s="144">
        <f>IF(N235="zníž. prenesená",J235,0)</f>
        <v>0</v>
      </c>
      <c r="BI235" s="144">
        <f>IF(N235="nulová",J235,0)</f>
        <v>0</v>
      </c>
      <c r="BJ235" s="6" t="s">
        <v>96</v>
      </c>
      <c r="BK235" s="144">
        <f>ROUND(I235*H235,2)</f>
        <v>0</v>
      </c>
      <c r="BL235" s="6" t="s">
        <v>81</v>
      </c>
      <c r="BM235" s="143" t="s">
        <v>400</v>
      </c>
    </row>
    <row r="236" spans="2:65" s="16" customFormat="1" ht="16.5" customHeight="1">
      <c r="B236" s="131"/>
      <c r="C236" s="132" t="s">
        <v>68</v>
      </c>
      <c r="D236" s="132" t="s">
        <v>130</v>
      </c>
      <c r="E236" s="133" t="s">
        <v>1949</v>
      </c>
      <c r="F236" s="134" t="s">
        <v>1944</v>
      </c>
      <c r="G236" s="135" t="s">
        <v>1942</v>
      </c>
      <c r="H236" s="136">
        <v>2</v>
      </c>
      <c r="I236" s="137"/>
      <c r="J236" s="137">
        <f>ROUND(I236*H236,2)</f>
        <v>0</v>
      </c>
      <c r="K236" s="138"/>
      <c r="L236" s="17"/>
      <c r="M236" s="139"/>
      <c r="N236" s="140" t="s">
        <v>34</v>
      </c>
      <c r="O236" s="141">
        <v>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81</v>
      </c>
      <c r="AT236" s="143" t="s">
        <v>130</v>
      </c>
      <c r="AU236" s="143" t="s">
        <v>76</v>
      </c>
      <c r="AY236" s="6" t="s">
        <v>128</v>
      </c>
      <c r="BE236" s="144">
        <f>IF(N236="základná",J236,0)</f>
        <v>0</v>
      </c>
      <c r="BF236" s="144">
        <f>IF(N236="znížená",J236,0)</f>
        <v>0</v>
      </c>
      <c r="BG236" s="144">
        <f>IF(N236="zákl. prenesená",J236,0)</f>
        <v>0</v>
      </c>
      <c r="BH236" s="144">
        <f>IF(N236="zníž. prenesená",J236,0)</f>
        <v>0</v>
      </c>
      <c r="BI236" s="144">
        <f>IF(N236="nulová",J236,0)</f>
        <v>0</v>
      </c>
      <c r="BJ236" s="6" t="s">
        <v>96</v>
      </c>
      <c r="BK236" s="144">
        <f>ROUND(I236*H236,2)</f>
        <v>0</v>
      </c>
      <c r="BL236" s="6" t="s">
        <v>81</v>
      </c>
      <c r="BM236" s="143" t="s">
        <v>403</v>
      </c>
    </row>
    <row r="237" spans="2:65" s="16" customFormat="1" ht="16.5" customHeight="1">
      <c r="B237" s="131"/>
      <c r="C237" s="132" t="s">
        <v>68</v>
      </c>
      <c r="D237" s="132" t="s">
        <v>130</v>
      </c>
      <c r="E237" s="133" t="s">
        <v>1950</v>
      </c>
      <c r="F237" s="134" t="s">
        <v>1946</v>
      </c>
      <c r="G237" s="135" t="s">
        <v>1942</v>
      </c>
      <c r="H237" s="136">
        <v>2</v>
      </c>
      <c r="I237" s="137"/>
      <c r="J237" s="137">
        <f>ROUND(I237*H237,2)</f>
        <v>0</v>
      </c>
      <c r="K237" s="138"/>
      <c r="L237" s="17"/>
      <c r="M237" s="139"/>
      <c r="N237" s="140" t="s">
        <v>34</v>
      </c>
      <c r="O237" s="141">
        <v>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81</v>
      </c>
      <c r="AT237" s="143" t="s">
        <v>130</v>
      </c>
      <c r="AU237" s="143" t="s">
        <v>76</v>
      </c>
      <c r="AY237" s="6" t="s">
        <v>128</v>
      </c>
      <c r="BE237" s="144">
        <f>IF(N237="základná",J237,0)</f>
        <v>0</v>
      </c>
      <c r="BF237" s="144">
        <f>IF(N237="znížená",J237,0)</f>
        <v>0</v>
      </c>
      <c r="BG237" s="144">
        <f>IF(N237="zákl. prenesená",J237,0)</f>
        <v>0</v>
      </c>
      <c r="BH237" s="144">
        <f>IF(N237="zníž. prenesená",J237,0)</f>
        <v>0</v>
      </c>
      <c r="BI237" s="144">
        <f>IF(N237="nulová",J237,0)</f>
        <v>0</v>
      </c>
      <c r="BJ237" s="6" t="s">
        <v>96</v>
      </c>
      <c r="BK237" s="144">
        <f>ROUND(I237*H237,2)</f>
        <v>0</v>
      </c>
      <c r="BL237" s="6" t="s">
        <v>81</v>
      </c>
      <c r="BM237" s="143" t="s">
        <v>406</v>
      </c>
    </row>
    <row r="238" spans="2:65" s="119" customFormat="1" ht="25.95" customHeight="1">
      <c r="B238" s="120"/>
      <c r="D238" s="121" t="s">
        <v>67</v>
      </c>
      <c r="E238" s="122" t="s">
        <v>847</v>
      </c>
      <c r="F238" s="122" t="s">
        <v>1979</v>
      </c>
      <c r="J238" s="123">
        <f>BK238</f>
        <v>0</v>
      </c>
      <c r="L238" s="120"/>
      <c r="M238" s="124"/>
      <c r="P238" s="125">
        <f>P239</f>
        <v>0</v>
      </c>
      <c r="R238" s="125">
        <f>R239</f>
        <v>0</v>
      </c>
      <c r="T238" s="126">
        <f>T239</f>
        <v>0</v>
      </c>
      <c r="AR238" s="121" t="s">
        <v>76</v>
      </c>
      <c r="AT238" s="127" t="s">
        <v>67</v>
      </c>
      <c r="AU238" s="127" t="s">
        <v>68</v>
      </c>
      <c r="AY238" s="121" t="s">
        <v>128</v>
      </c>
      <c r="BK238" s="128">
        <f>BK239</f>
        <v>0</v>
      </c>
    </row>
    <row r="239" spans="2:65" s="16" customFormat="1" ht="16.5" customHeight="1">
      <c r="B239" s="131"/>
      <c r="C239" s="132" t="s">
        <v>68</v>
      </c>
      <c r="D239" s="132" t="s">
        <v>130</v>
      </c>
      <c r="E239" s="133" t="s">
        <v>1980</v>
      </c>
      <c r="F239" s="134" t="s">
        <v>1981</v>
      </c>
      <c r="G239" s="135" t="s">
        <v>1942</v>
      </c>
      <c r="H239" s="136">
        <v>4</v>
      </c>
      <c r="I239" s="137"/>
      <c r="J239" s="137">
        <f>ROUND(I239*H239,2)</f>
        <v>0</v>
      </c>
      <c r="K239" s="138"/>
      <c r="L239" s="17"/>
      <c r="M239" s="139"/>
      <c r="N239" s="140" t="s">
        <v>34</v>
      </c>
      <c r="O239" s="141">
        <v>0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81</v>
      </c>
      <c r="AT239" s="143" t="s">
        <v>130</v>
      </c>
      <c r="AU239" s="143" t="s">
        <v>76</v>
      </c>
      <c r="AY239" s="6" t="s">
        <v>128</v>
      </c>
      <c r="BE239" s="144">
        <f>IF(N239="základná",J239,0)</f>
        <v>0</v>
      </c>
      <c r="BF239" s="144">
        <f>IF(N239="znížená",J239,0)</f>
        <v>0</v>
      </c>
      <c r="BG239" s="144">
        <f>IF(N239="zákl. prenesená",J239,0)</f>
        <v>0</v>
      </c>
      <c r="BH239" s="144">
        <f>IF(N239="zníž. prenesená",J239,0)</f>
        <v>0</v>
      </c>
      <c r="BI239" s="144">
        <f>IF(N239="nulová",J239,0)</f>
        <v>0</v>
      </c>
      <c r="BJ239" s="6" t="s">
        <v>96</v>
      </c>
      <c r="BK239" s="144">
        <f>ROUND(I239*H239,2)</f>
        <v>0</v>
      </c>
      <c r="BL239" s="6" t="s">
        <v>81</v>
      </c>
      <c r="BM239" s="143" t="s">
        <v>409</v>
      </c>
    </row>
    <row r="240" spans="2:65" s="119" customFormat="1" ht="25.95" customHeight="1">
      <c r="B240" s="120"/>
      <c r="D240" s="121" t="s">
        <v>67</v>
      </c>
      <c r="E240" s="122" t="s">
        <v>2015</v>
      </c>
      <c r="F240" s="122" t="s">
        <v>2016</v>
      </c>
      <c r="J240" s="123">
        <f>BK240</f>
        <v>0</v>
      </c>
      <c r="L240" s="120"/>
      <c r="M240" s="124"/>
      <c r="P240" s="125">
        <f>SUM(P241:P256)</f>
        <v>0</v>
      </c>
      <c r="R240" s="125">
        <f>SUM(R241:R256)</f>
        <v>0</v>
      </c>
      <c r="T240" s="126">
        <f>SUM(T241:T256)</f>
        <v>0</v>
      </c>
      <c r="AR240" s="121" t="s">
        <v>76</v>
      </c>
      <c r="AT240" s="127" t="s">
        <v>67</v>
      </c>
      <c r="AU240" s="127" t="s">
        <v>68</v>
      </c>
      <c r="AY240" s="121" t="s">
        <v>128</v>
      </c>
      <c r="BK240" s="128">
        <f>SUM(BK241:BK256)</f>
        <v>0</v>
      </c>
    </row>
    <row r="241" spans="2:65" s="16" customFormat="1" ht="24.15" customHeight="1">
      <c r="B241" s="131"/>
      <c r="C241" s="132" t="s">
        <v>68</v>
      </c>
      <c r="D241" s="132" t="s">
        <v>130</v>
      </c>
      <c r="E241" s="133" t="s">
        <v>2017</v>
      </c>
      <c r="F241" s="134" t="s">
        <v>2018</v>
      </c>
      <c r="G241" s="135" t="s">
        <v>701</v>
      </c>
      <c r="H241" s="136">
        <v>1</v>
      </c>
      <c r="I241" s="137"/>
      <c r="J241" s="137">
        <f t="shared" ref="J241:J256" si="10">ROUND(I241*H241,2)</f>
        <v>0</v>
      </c>
      <c r="K241" s="138"/>
      <c r="L241" s="17"/>
      <c r="M241" s="139"/>
      <c r="N241" s="140" t="s">
        <v>34</v>
      </c>
      <c r="O241" s="141">
        <v>0</v>
      </c>
      <c r="P241" s="141">
        <f t="shared" ref="P241:P256" si="11">O241*H241</f>
        <v>0</v>
      </c>
      <c r="Q241" s="141">
        <v>0</v>
      </c>
      <c r="R241" s="141">
        <f t="shared" ref="R241:R256" si="12">Q241*H241</f>
        <v>0</v>
      </c>
      <c r="S241" s="141">
        <v>0</v>
      </c>
      <c r="T241" s="142">
        <f t="shared" ref="T241:T256" si="13">S241*H241</f>
        <v>0</v>
      </c>
      <c r="AR241" s="143" t="s">
        <v>81</v>
      </c>
      <c r="AT241" s="143" t="s">
        <v>130</v>
      </c>
      <c r="AU241" s="143" t="s">
        <v>76</v>
      </c>
      <c r="AY241" s="6" t="s">
        <v>128</v>
      </c>
      <c r="BE241" s="144">
        <f t="shared" ref="BE241:BE256" si="14">IF(N241="základná",J241,0)</f>
        <v>0</v>
      </c>
      <c r="BF241" s="144">
        <f t="shared" ref="BF241:BF256" si="15">IF(N241="znížená",J241,0)</f>
        <v>0</v>
      </c>
      <c r="BG241" s="144">
        <f t="shared" ref="BG241:BG256" si="16">IF(N241="zákl. prenesená",J241,0)</f>
        <v>0</v>
      </c>
      <c r="BH241" s="144">
        <f t="shared" ref="BH241:BH256" si="17">IF(N241="zníž. prenesená",J241,0)</f>
        <v>0</v>
      </c>
      <c r="BI241" s="144">
        <f t="shared" ref="BI241:BI256" si="18">IF(N241="nulová",J241,0)</f>
        <v>0</v>
      </c>
      <c r="BJ241" s="6" t="s">
        <v>96</v>
      </c>
      <c r="BK241" s="144">
        <f t="shared" ref="BK241:BK256" si="19">ROUND(I241*H241,2)</f>
        <v>0</v>
      </c>
      <c r="BL241" s="6" t="s">
        <v>81</v>
      </c>
      <c r="BM241" s="143" t="s">
        <v>412</v>
      </c>
    </row>
    <row r="242" spans="2:65" s="16" customFormat="1" ht="24.15" customHeight="1">
      <c r="B242" s="131"/>
      <c r="C242" s="132" t="s">
        <v>68</v>
      </c>
      <c r="D242" s="132" t="s">
        <v>130</v>
      </c>
      <c r="E242" s="133" t="s">
        <v>1901</v>
      </c>
      <c r="F242" s="134" t="s">
        <v>1902</v>
      </c>
      <c r="G242" s="135" t="s">
        <v>701</v>
      </c>
      <c r="H242" s="136">
        <v>1</v>
      </c>
      <c r="I242" s="137"/>
      <c r="J242" s="137">
        <f t="shared" si="10"/>
        <v>0</v>
      </c>
      <c r="K242" s="138"/>
      <c r="L242" s="17"/>
      <c r="M242" s="139"/>
      <c r="N242" s="140" t="s">
        <v>34</v>
      </c>
      <c r="O242" s="141">
        <v>0</v>
      </c>
      <c r="P242" s="141">
        <f t="shared" si="11"/>
        <v>0</v>
      </c>
      <c r="Q242" s="141">
        <v>0</v>
      </c>
      <c r="R242" s="141">
        <f t="shared" si="12"/>
        <v>0</v>
      </c>
      <c r="S242" s="141">
        <v>0</v>
      </c>
      <c r="T242" s="142">
        <f t="shared" si="13"/>
        <v>0</v>
      </c>
      <c r="AR242" s="143" t="s">
        <v>81</v>
      </c>
      <c r="AT242" s="143" t="s">
        <v>130</v>
      </c>
      <c r="AU242" s="143" t="s">
        <v>76</v>
      </c>
      <c r="AY242" s="6" t="s">
        <v>128</v>
      </c>
      <c r="BE242" s="144">
        <f t="shared" si="14"/>
        <v>0</v>
      </c>
      <c r="BF242" s="144">
        <f t="shared" si="15"/>
        <v>0</v>
      </c>
      <c r="BG242" s="144">
        <f t="shared" si="16"/>
        <v>0</v>
      </c>
      <c r="BH242" s="144">
        <f t="shared" si="17"/>
        <v>0</v>
      </c>
      <c r="BI242" s="144">
        <f t="shared" si="18"/>
        <v>0</v>
      </c>
      <c r="BJ242" s="6" t="s">
        <v>96</v>
      </c>
      <c r="BK242" s="144">
        <f t="shared" si="19"/>
        <v>0</v>
      </c>
      <c r="BL242" s="6" t="s">
        <v>81</v>
      </c>
      <c r="BM242" s="143" t="s">
        <v>415</v>
      </c>
    </row>
    <row r="243" spans="2:65" s="16" customFormat="1" ht="16.5" customHeight="1">
      <c r="B243" s="131"/>
      <c r="C243" s="132" t="s">
        <v>68</v>
      </c>
      <c r="D243" s="132" t="s">
        <v>130</v>
      </c>
      <c r="E243" s="133" t="s">
        <v>2019</v>
      </c>
      <c r="F243" s="134" t="s">
        <v>2020</v>
      </c>
      <c r="G243" s="135" t="s">
        <v>148</v>
      </c>
      <c r="H243" s="136">
        <v>1</v>
      </c>
      <c r="I243" s="137"/>
      <c r="J243" s="137">
        <f t="shared" si="10"/>
        <v>0</v>
      </c>
      <c r="K243" s="138"/>
      <c r="L243" s="17"/>
      <c r="M243" s="139"/>
      <c r="N243" s="140" t="s">
        <v>34</v>
      </c>
      <c r="O243" s="141">
        <v>0</v>
      </c>
      <c r="P243" s="141">
        <f t="shared" si="11"/>
        <v>0</v>
      </c>
      <c r="Q243" s="141">
        <v>0</v>
      </c>
      <c r="R243" s="141">
        <f t="shared" si="12"/>
        <v>0</v>
      </c>
      <c r="S243" s="141">
        <v>0</v>
      </c>
      <c r="T243" s="142">
        <f t="shared" si="13"/>
        <v>0</v>
      </c>
      <c r="AR243" s="143" t="s">
        <v>81</v>
      </c>
      <c r="AT243" s="143" t="s">
        <v>130</v>
      </c>
      <c r="AU243" s="143" t="s">
        <v>76</v>
      </c>
      <c r="AY243" s="6" t="s">
        <v>128</v>
      </c>
      <c r="BE243" s="144">
        <f t="shared" si="14"/>
        <v>0</v>
      </c>
      <c r="BF243" s="144">
        <f t="shared" si="15"/>
        <v>0</v>
      </c>
      <c r="BG243" s="144">
        <f t="shared" si="16"/>
        <v>0</v>
      </c>
      <c r="BH243" s="144">
        <f t="shared" si="17"/>
        <v>0</v>
      </c>
      <c r="BI243" s="144">
        <f t="shared" si="18"/>
        <v>0</v>
      </c>
      <c r="BJ243" s="6" t="s">
        <v>96</v>
      </c>
      <c r="BK243" s="144">
        <f t="shared" si="19"/>
        <v>0</v>
      </c>
      <c r="BL243" s="6" t="s">
        <v>81</v>
      </c>
      <c r="BM243" s="143" t="s">
        <v>418</v>
      </c>
    </row>
    <row r="244" spans="2:65" s="16" customFormat="1" ht="16.5" customHeight="1">
      <c r="B244" s="131"/>
      <c r="C244" s="132" t="s">
        <v>68</v>
      </c>
      <c r="D244" s="132" t="s">
        <v>130</v>
      </c>
      <c r="E244" s="133" t="s">
        <v>1905</v>
      </c>
      <c r="F244" s="134" t="s">
        <v>1906</v>
      </c>
      <c r="G244" s="135" t="s">
        <v>148</v>
      </c>
      <c r="H244" s="136">
        <v>1</v>
      </c>
      <c r="I244" s="137"/>
      <c r="J244" s="137">
        <f t="shared" si="10"/>
        <v>0</v>
      </c>
      <c r="K244" s="138"/>
      <c r="L244" s="17"/>
      <c r="M244" s="139"/>
      <c r="N244" s="140" t="s">
        <v>34</v>
      </c>
      <c r="O244" s="141">
        <v>0</v>
      </c>
      <c r="P244" s="141">
        <f t="shared" si="11"/>
        <v>0</v>
      </c>
      <c r="Q244" s="141">
        <v>0</v>
      </c>
      <c r="R244" s="141">
        <f t="shared" si="12"/>
        <v>0</v>
      </c>
      <c r="S244" s="141">
        <v>0</v>
      </c>
      <c r="T244" s="142">
        <f t="shared" si="13"/>
        <v>0</v>
      </c>
      <c r="AR244" s="143" t="s">
        <v>81</v>
      </c>
      <c r="AT244" s="143" t="s">
        <v>130</v>
      </c>
      <c r="AU244" s="143" t="s">
        <v>76</v>
      </c>
      <c r="AY244" s="6" t="s">
        <v>128</v>
      </c>
      <c r="BE244" s="144">
        <f t="shared" si="14"/>
        <v>0</v>
      </c>
      <c r="BF244" s="144">
        <f t="shared" si="15"/>
        <v>0</v>
      </c>
      <c r="BG244" s="144">
        <f t="shared" si="16"/>
        <v>0</v>
      </c>
      <c r="BH244" s="144">
        <f t="shared" si="17"/>
        <v>0</v>
      </c>
      <c r="BI244" s="144">
        <f t="shared" si="18"/>
        <v>0</v>
      </c>
      <c r="BJ244" s="6" t="s">
        <v>96</v>
      </c>
      <c r="BK244" s="144">
        <f t="shared" si="19"/>
        <v>0</v>
      </c>
      <c r="BL244" s="6" t="s">
        <v>81</v>
      </c>
      <c r="BM244" s="143" t="s">
        <v>421</v>
      </c>
    </row>
    <row r="245" spans="2:65" s="16" customFormat="1" ht="24.15" customHeight="1">
      <c r="B245" s="131"/>
      <c r="C245" s="132" t="s">
        <v>68</v>
      </c>
      <c r="D245" s="132" t="s">
        <v>130</v>
      </c>
      <c r="E245" s="133" t="s">
        <v>2021</v>
      </c>
      <c r="F245" s="134" t="s">
        <v>2022</v>
      </c>
      <c r="G245" s="135" t="s">
        <v>148</v>
      </c>
      <c r="H245" s="136">
        <v>2</v>
      </c>
      <c r="I245" s="137"/>
      <c r="J245" s="137">
        <f t="shared" si="10"/>
        <v>0</v>
      </c>
      <c r="K245" s="138"/>
      <c r="L245" s="17"/>
      <c r="M245" s="139"/>
      <c r="N245" s="140" t="s">
        <v>34</v>
      </c>
      <c r="O245" s="141">
        <v>0</v>
      </c>
      <c r="P245" s="141">
        <f t="shared" si="11"/>
        <v>0</v>
      </c>
      <c r="Q245" s="141">
        <v>0</v>
      </c>
      <c r="R245" s="141">
        <f t="shared" si="12"/>
        <v>0</v>
      </c>
      <c r="S245" s="141">
        <v>0</v>
      </c>
      <c r="T245" s="142">
        <f t="shared" si="13"/>
        <v>0</v>
      </c>
      <c r="AR245" s="143" t="s">
        <v>81</v>
      </c>
      <c r="AT245" s="143" t="s">
        <v>130</v>
      </c>
      <c r="AU245" s="143" t="s">
        <v>76</v>
      </c>
      <c r="AY245" s="6" t="s">
        <v>128</v>
      </c>
      <c r="BE245" s="144">
        <f t="shared" si="14"/>
        <v>0</v>
      </c>
      <c r="BF245" s="144">
        <f t="shared" si="15"/>
        <v>0</v>
      </c>
      <c r="BG245" s="144">
        <f t="shared" si="16"/>
        <v>0</v>
      </c>
      <c r="BH245" s="144">
        <f t="shared" si="17"/>
        <v>0</v>
      </c>
      <c r="BI245" s="144">
        <f t="shared" si="18"/>
        <v>0</v>
      </c>
      <c r="BJ245" s="6" t="s">
        <v>96</v>
      </c>
      <c r="BK245" s="144">
        <f t="shared" si="19"/>
        <v>0</v>
      </c>
      <c r="BL245" s="6" t="s">
        <v>81</v>
      </c>
      <c r="BM245" s="143" t="s">
        <v>424</v>
      </c>
    </row>
    <row r="246" spans="2:65" s="16" customFormat="1" ht="24.15" customHeight="1">
      <c r="B246" s="131"/>
      <c r="C246" s="132" t="s">
        <v>68</v>
      </c>
      <c r="D246" s="132" t="s">
        <v>130</v>
      </c>
      <c r="E246" s="133" t="s">
        <v>2023</v>
      </c>
      <c r="F246" s="134" t="s">
        <v>2024</v>
      </c>
      <c r="G246" s="135" t="s">
        <v>148</v>
      </c>
      <c r="H246" s="136">
        <v>1</v>
      </c>
      <c r="I246" s="137"/>
      <c r="J246" s="137">
        <f t="shared" si="10"/>
        <v>0</v>
      </c>
      <c r="K246" s="138"/>
      <c r="L246" s="17"/>
      <c r="M246" s="139"/>
      <c r="N246" s="140" t="s">
        <v>34</v>
      </c>
      <c r="O246" s="141">
        <v>0</v>
      </c>
      <c r="P246" s="141">
        <f t="shared" si="11"/>
        <v>0</v>
      </c>
      <c r="Q246" s="141">
        <v>0</v>
      </c>
      <c r="R246" s="141">
        <f t="shared" si="12"/>
        <v>0</v>
      </c>
      <c r="S246" s="141">
        <v>0</v>
      </c>
      <c r="T246" s="142">
        <f t="shared" si="13"/>
        <v>0</v>
      </c>
      <c r="AR246" s="143" t="s">
        <v>81</v>
      </c>
      <c r="AT246" s="143" t="s">
        <v>130</v>
      </c>
      <c r="AU246" s="143" t="s">
        <v>76</v>
      </c>
      <c r="AY246" s="6" t="s">
        <v>128</v>
      </c>
      <c r="BE246" s="144">
        <f t="shared" si="14"/>
        <v>0</v>
      </c>
      <c r="BF246" s="144">
        <f t="shared" si="15"/>
        <v>0</v>
      </c>
      <c r="BG246" s="144">
        <f t="shared" si="16"/>
        <v>0</v>
      </c>
      <c r="BH246" s="144">
        <f t="shared" si="17"/>
        <v>0</v>
      </c>
      <c r="BI246" s="144">
        <f t="shared" si="18"/>
        <v>0</v>
      </c>
      <c r="BJ246" s="6" t="s">
        <v>96</v>
      </c>
      <c r="BK246" s="144">
        <f t="shared" si="19"/>
        <v>0</v>
      </c>
      <c r="BL246" s="6" t="s">
        <v>81</v>
      </c>
      <c r="BM246" s="143" t="s">
        <v>427</v>
      </c>
    </row>
    <row r="247" spans="2:65" s="16" customFormat="1" ht="24.15" customHeight="1">
      <c r="B247" s="131"/>
      <c r="C247" s="132" t="s">
        <v>68</v>
      </c>
      <c r="D247" s="132" t="s">
        <v>130</v>
      </c>
      <c r="E247" s="133" t="s">
        <v>2025</v>
      </c>
      <c r="F247" s="134" t="s">
        <v>2026</v>
      </c>
      <c r="G247" s="135" t="s">
        <v>148</v>
      </c>
      <c r="H247" s="136">
        <v>1</v>
      </c>
      <c r="I247" s="137"/>
      <c r="J247" s="137">
        <f t="shared" si="10"/>
        <v>0</v>
      </c>
      <c r="K247" s="138"/>
      <c r="L247" s="17"/>
      <c r="M247" s="139"/>
      <c r="N247" s="140" t="s">
        <v>34</v>
      </c>
      <c r="O247" s="141">
        <v>0</v>
      </c>
      <c r="P247" s="141">
        <f t="shared" si="11"/>
        <v>0</v>
      </c>
      <c r="Q247" s="141">
        <v>0</v>
      </c>
      <c r="R247" s="141">
        <f t="shared" si="12"/>
        <v>0</v>
      </c>
      <c r="S247" s="141">
        <v>0</v>
      </c>
      <c r="T247" s="142">
        <f t="shared" si="13"/>
        <v>0</v>
      </c>
      <c r="AR247" s="143" t="s">
        <v>81</v>
      </c>
      <c r="AT247" s="143" t="s">
        <v>130</v>
      </c>
      <c r="AU247" s="143" t="s">
        <v>76</v>
      </c>
      <c r="AY247" s="6" t="s">
        <v>128</v>
      </c>
      <c r="BE247" s="144">
        <f t="shared" si="14"/>
        <v>0</v>
      </c>
      <c r="BF247" s="144">
        <f t="shared" si="15"/>
        <v>0</v>
      </c>
      <c r="BG247" s="144">
        <f t="shared" si="16"/>
        <v>0</v>
      </c>
      <c r="BH247" s="144">
        <f t="shared" si="17"/>
        <v>0</v>
      </c>
      <c r="BI247" s="144">
        <f t="shared" si="18"/>
        <v>0</v>
      </c>
      <c r="BJ247" s="6" t="s">
        <v>96</v>
      </c>
      <c r="BK247" s="144">
        <f t="shared" si="19"/>
        <v>0</v>
      </c>
      <c r="BL247" s="6" t="s">
        <v>81</v>
      </c>
      <c r="BM247" s="143" t="s">
        <v>430</v>
      </c>
    </row>
    <row r="248" spans="2:65" s="16" customFormat="1" ht="16.5" customHeight="1">
      <c r="B248" s="131"/>
      <c r="C248" s="132" t="s">
        <v>68</v>
      </c>
      <c r="D248" s="132" t="s">
        <v>130</v>
      </c>
      <c r="E248" s="133" t="s">
        <v>2027</v>
      </c>
      <c r="F248" s="134" t="s">
        <v>2028</v>
      </c>
      <c r="G248" s="135" t="s">
        <v>148</v>
      </c>
      <c r="H248" s="136">
        <v>1</v>
      </c>
      <c r="I248" s="137"/>
      <c r="J248" s="137">
        <f t="shared" si="10"/>
        <v>0</v>
      </c>
      <c r="K248" s="138"/>
      <c r="L248" s="17"/>
      <c r="M248" s="139"/>
      <c r="N248" s="140" t="s">
        <v>34</v>
      </c>
      <c r="O248" s="141">
        <v>0</v>
      </c>
      <c r="P248" s="141">
        <f t="shared" si="11"/>
        <v>0</v>
      </c>
      <c r="Q248" s="141">
        <v>0</v>
      </c>
      <c r="R248" s="141">
        <f t="shared" si="12"/>
        <v>0</v>
      </c>
      <c r="S248" s="141">
        <v>0</v>
      </c>
      <c r="T248" s="142">
        <f t="shared" si="13"/>
        <v>0</v>
      </c>
      <c r="AR248" s="143" t="s">
        <v>81</v>
      </c>
      <c r="AT248" s="143" t="s">
        <v>130</v>
      </c>
      <c r="AU248" s="143" t="s">
        <v>76</v>
      </c>
      <c r="AY248" s="6" t="s">
        <v>128</v>
      </c>
      <c r="BE248" s="144">
        <f t="shared" si="14"/>
        <v>0</v>
      </c>
      <c r="BF248" s="144">
        <f t="shared" si="15"/>
        <v>0</v>
      </c>
      <c r="BG248" s="144">
        <f t="shared" si="16"/>
        <v>0</v>
      </c>
      <c r="BH248" s="144">
        <f t="shared" si="17"/>
        <v>0</v>
      </c>
      <c r="BI248" s="144">
        <f t="shared" si="18"/>
        <v>0</v>
      </c>
      <c r="BJ248" s="6" t="s">
        <v>96</v>
      </c>
      <c r="BK248" s="144">
        <f t="shared" si="19"/>
        <v>0</v>
      </c>
      <c r="BL248" s="6" t="s">
        <v>81</v>
      </c>
      <c r="BM248" s="143" t="s">
        <v>433</v>
      </c>
    </row>
    <row r="249" spans="2:65" s="16" customFormat="1" ht="16.5" customHeight="1">
      <c r="B249" s="131"/>
      <c r="C249" s="132" t="s">
        <v>68</v>
      </c>
      <c r="D249" s="132" t="s">
        <v>130</v>
      </c>
      <c r="E249" s="133" t="s">
        <v>2029</v>
      </c>
      <c r="F249" s="134" t="s">
        <v>2030</v>
      </c>
      <c r="G249" s="135" t="s">
        <v>148</v>
      </c>
      <c r="H249" s="136">
        <v>1</v>
      </c>
      <c r="I249" s="137"/>
      <c r="J249" s="137">
        <f t="shared" si="10"/>
        <v>0</v>
      </c>
      <c r="K249" s="138"/>
      <c r="L249" s="17"/>
      <c r="M249" s="139"/>
      <c r="N249" s="140" t="s">
        <v>34</v>
      </c>
      <c r="O249" s="141">
        <v>0</v>
      </c>
      <c r="P249" s="141">
        <f t="shared" si="11"/>
        <v>0</v>
      </c>
      <c r="Q249" s="141">
        <v>0</v>
      </c>
      <c r="R249" s="141">
        <f t="shared" si="12"/>
        <v>0</v>
      </c>
      <c r="S249" s="141">
        <v>0</v>
      </c>
      <c r="T249" s="142">
        <f t="shared" si="13"/>
        <v>0</v>
      </c>
      <c r="AR249" s="143" t="s">
        <v>81</v>
      </c>
      <c r="AT249" s="143" t="s">
        <v>130</v>
      </c>
      <c r="AU249" s="143" t="s">
        <v>76</v>
      </c>
      <c r="AY249" s="6" t="s">
        <v>128</v>
      </c>
      <c r="BE249" s="144">
        <f t="shared" si="14"/>
        <v>0</v>
      </c>
      <c r="BF249" s="144">
        <f t="shared" si="15"/>
        <v>0</v>
      </c>
      <c r="BG249" s="144">
        <f t="shared" si="16"/>
        <v>0</v>
      </c>
      <c r="BH249" s="144">
        <f t="shared" si="17"/>
        <v>0</v>
      </c>
      <c r="BI249" s="144">
        <f t="shared" si="18"/>
        <v>0</v>
      </c>
      <c r="BJ249" s="6" t="s">
        <v>96</v>
      </c>
      <c r="BK249" s="144">
        <f t="shared" si="19"/>
        <v>0</v>
      </c>
      <c r="BL249" s="6" t="s">
        <v>81</v>
      </c>
      <c r="BM249" s="143" t="s">
        <v>436</v>
      </c>
    </row>
    <row r="250" spans="2:65" s="16" customFormat="1" ht="16.5" customHeight="1">
      <c r="B250" s="131"/>
      <c r="C250" s="132" t="s">
        <v>68</v>
      </c>
      <c r="D250" s="132" t="s">
        <v>130</v>
      </c>
      <c r="E250" s="133" t="s">
        <v>2031</v>
      </c>
      <c r="F250" s="134" t="s">
        <v>2032</v>
      </c>
      <c r="G250" s="135" t="s">
        <v>148</v>
      </c>
      <c r="H250" s="136">
        <v>1</v>
      </c>
      <c r="I250" s="137"/>
      <c r="J250" s="137">
        <f t="shared" si="10"/>
        <v>0</v>
      </c>
      <c r="K250" s="138"/>
      <c r="L250" s="17"/>
      <c r="M250" s="139"/>
      <c r="N250" s="140" t="s">
        <v>34</v>
      </c>
      <c r="O250" s="141">
        <v>0</v>
      </c>
      <c r="P250" s="141">
        <f t="shared" si="11"/>
        <v>0</v>
      </c>
      <c r="Q250" s="141">
        <v>0</v>
      </c>
      <c r="R250" s="141">
        <f t="shared" si="12"/>
        <v>0</v>
      </c>
      <c r="S250" s="141">
        <v>0</v>
      </c>
      <c r="T250" s="142">
        <f t="shared" si="13"/>
        <v>0</v>
      </c>
      <c r="AR250" s="143" t="s">
        <v>81</v>
      </c>
      <c r="AT250" s="143" t="s">
        <v>130</v>
      </c>
      <c r="AU250" s="143" t="s">
        <v>76</v>
      </c>
      <c r="AY250" s="6" t="s">
        <v>128</v>
      </c>
      <c r="BE250" s="144">
        <f t="shared" si="14"/>
        <v>0</v>
      </c>
      <c r="BF250" s="144">
        <f t="shared" si="15"/>
        <v>0</v>
      </c>
      <c r="BG250" s="144">
        <f t="shared" si="16"/>
        <v>0</v>
      </c>
      <c r="BH250" s="144">
        <f t="shared" si="17"/>
        <v>0</v>
      </c>
      <c r="BI250" s="144">
        <f t="shared" si="18"/>
        <v>0</v>
      </c>
      <c r="BJ250" s="6" t="s">
        <v>96</v>
      </c>
      <c r="BK250" s="144">
        <f t="shared" si="19"/>
        <v>0</v>
      </c>
      <c r="BL250" s="6" t="s">
        <v>81</v>
      </c>
      <c r="BM250" s="143" t="s">
        <v>439</v>
      </c>
    </row>
    <row r="251" spans="2:65" s="16" customFormat="1" ht="24.15" customHeight="1">
      <c r="B251" s="131"/>
      <c r="C251" s="132" t="s">
        <v>68</v>
      </c>
      <c r="D251" s="132" t="s">
        <v>130</v>
      </c>
      <c r="E251" s="133" t="s">
        <v>2033</v>
      </c>
      <c r="F251" s="134" t="s">
        <v>2034</v>
      </c>
      <c r="G251" s="135" t="s">
        <v>148</v>
      </c>
      <c r="H251" s="136">
        <v>7</v>
      </c>
      <c r="I251" s="137"/>
      <c r="J251" s="137">
        <f t="shared" si="10"/>
        <v>0</v>
      </c>
      <c r="K251" s="138"/>
      <c r="L251" s="17"/>
      <c r="M251" s="139"/>
      <c r="N251" s="140" t="s">
        <v>34</v>
      </c>
      <c r="O251" s="141">
        <v>0</v>
      </c>
      <c r="P251" s="141">
        <f t="shared" si="11"/>
        <v>0</v>
      </c>
      <c r="Q251" s="141">
        <v>0</v>
      </c>
      <c r="R251" s="141">
        <f t="shared" si="12"/>
        <v>0</v>
      </c>
      <c r="S251" s="141">
        <v>0</v>
      </c>
      <c r="T251" s="142">
        <f t="shared" si="13"/>
        <v>0</v>
      </c>
      <c r="AR251" s="143" t="s">
        <v>81</v>
      </c>
      <c r="AT251" s="143" t="s">
        <v>130</v>
      </c>
      <c r="AU251" s="143" t="s">
        <v>76</v>
      </c>
      <c r="AY251" s="6" t="s">
        <v>128</v>
      </c>
      <c r="BE251" s="144">
        <f t="shared" si="14"/>
        <v>0</v>
      </c>
      <c r="BF251" s="144">
        <f t="shared" si="15"/>
        <v>0</v>
      </c>
      <c r="BG251" s="144">
        <f t="shared" si="16"/>
        <v>0</v>
      </c>
      <c r="BH251" s="144">
        <f t="shared" si="17"/>
        <v>0</v>
      </c>
      <c r="BI251" s="144">
        <f t="shared" si="18"/>
        <v>0</v>
      </c>
      <c r="BJ251" s="6" t="s">
        <v>96</v>
      </c>
      <c r="BK251" s="144">
        <f t="shared" si="19"/>
        <v>0</v>
      </c>
      <c r="BL251" s="6" t="s">
        <v>81</v>
      </c>
      <c r="BM251" s="143" t="s">
        <v>442</v>
      </c>
    </row>
    <row r="252" spans="2:65" s="16" customFormat="1" ht="24.15" customHeight="1">
      <c r="B252" s="131"/>
      <c r="C252" s="132" t="s">
        <v>68</v>
      </c>
      <c r="D252" s="132" t="s">
        <v>130</v>
      </c>
      <c r="E252" s="133" t="s">
        <v>2035</v>
      </c>
      <c r="F252" s="134" t="s">
        <v>2036</v>
      </c>
      <c r="G252" s="135" t="s">
        <v>148</v>
      </c>
      <c r="H252" s="136">
        <v>2</v>
      </c>
      <c r="I252" s="137"/>
      <c r="J252" s="137">
        <f t="shared" si="10"/>
        <v>0</v>
      </c>
      <c r="K252" s="138"/>
      <c r="L252" s="17"/>
      <c r="M252" s="139"/>
      <c r="N252" s="140" t="s">
        <v>34</v>
      </c>
      <c r="O252" s="141">
        <v>0</v>
      </c>
      <c r="P252" s="141">
        <f t="shared" si="11"/>
        <v>0</v>
      </c>
      <c r="Q252" s="141">
        <v>0</v>
      </c>
      <c r="R252" s="141">
        <f t="shared" si="12"/>
        <v>0</v>
      </c>
      <c r="S252" s="141">
        <v>0</v>
      </c>
      <c r="T252" s="142">
        <f t="shared" si="13"/>
        <v>0</v>
      </c>
      <c r="AR252" s="143" t="s">
        <v>81</v>
      </c>
      <c r="AT252" s="143" t="s">
        <v>130</v>
      </c>
      <c r="AU252" s="143" t="s">
        <v>76</v>
      </c>
      <c r="AY252" s="6" t="s">
        <v>128</v>
      </c>
      <c r="BE252" s="144">
        <f t="shared" si="14"/>
        <v>0</v>
      </c>
      <c r="BF252" s="144">
        <f t="shared" si="15"/>
        <v>0</v>
      </c>
      <c r="BG252" s="144">
        <f t="shared" si="16"/>
        <v>0</v>
      </c>
      <c r="BH252" s="144">
        <f t="shared" si="17"/>
        <v>0</v>
      </c>
      <c r="BI252" s="144">
        <f t="shared" si="18"/>
        <v>0</v>
      </c>
      <c r="BJ252" s="6" t="s">
        <v>96</v>
      </c>
      <c r="BK252" s="144">
        <f t="shared" si="19"/>
        <v>0</v>
      </c>
      <c r="BL252" s="6" t="s">
        <v>81</v>
      </c>
      <c r="BM252" s="143" t="s">
        <v>445</v>
      </c>
    </row>
    <row r="253" spans="2:65" s="16" customFormat="1" ht="24.15" customHeight="1">
      <c r="B253" s="131"/>
      <c r="C253" s="132" t="s">
        <v>68</v>
      </c>
      <c r="D253" s="132" t="s">
        <v>130</v>
      </c>
      <c r="E253" s="133" t="s">
        <v>2037</v>
      </c>
      <c r="F253" s="134" t="s">
        <v>2038</v>
      </c>
      <c r="G253" s="135" t="s">
        <v>148</v>
      </c>
      <c r="H253" s="136">
        <v>2</v>
      </c>
      <c r="I253" s="137"/>
      <c r="J253" s="137">
        <f t="shared" si="10"/>
        <v>0</v>
      </c>
      <c r="K253" s="138"/>
      <c r="L253" s="17"/>
      <c r="M253" s="139"/>
      <c r="N253" s="140" t="s">
        <v>34</v>
      </c>
      <c r="O253" s="141">
        <v>0</v>
      </c>
      <c r="P253" s="141">
        <f t="shared" si="11"/>
        <v>0</v>
      </c>
      <c r="Q253" s="141">
        <v>0</v>
      </c>
      <c r="R253" s="141">
        <f t="shared" si="12"/>
        <v>0</v>
      </c>
      <c r="S253" s="141">
        <v>0</v>
      </c>
      <c r="T253" s="142">
        <f t="shared" si="13"/>
        <v>0</v>
      </c>
      <c r="AR253" s="143" t="s">
        <v>81</v>
      </c>
      <c r="AT253" s="143" t="s">
        <v>130</v>
      </c>
      <c r="AU253" s="143" t="s">
        <v>76</v>
      </c>
      <c r="AY253" s="6" t="s">
        <v>128</v>
      </c>
      <c r="BE253" s="144">
        <f t="shared" si="14"/>
        <v>0</v>
      </c>
      <c r="BF253" s="144">
        <f t="shared" si="15"/>
        <v>0</v>
      </c>
      <c r="BG253" s="144">
        <f t="shared" si="16"/>
        <v>0</v>
      </c>
      <c r="BH253" s="144">
        <f t="shared" si="17"/>
        <v>0</v>
      </c>
      <c r="BI253" s="144">
        <f t="shared" si="18"/>
        <v>0</v>
      </c>
      <c r="BJ253" s="6" t="s">
        <v>96</v>
      </c>
      <c r="BK253" s="144">
        <f t="shared" si="19"/>
        <v>0</v>
      </c>
      <c r="BL253" s="6" t="s">
        <v>81</v>
      </c>
      <c r="BM253" s="143" t="s">
        <v>448</v>
      </c>
    </row>
    <row r="254" spans="2:65" s="16" customFormat="1" ht="24.15" customHeight="1">
      <c r="B254" s="131"/>
      <c r="C254" s="132" t="s">
        <v>68</v>
      </c>
      <c r="D254" s="132" t="s">
        <v>130</v>
      </c>
      <c r="E254" s="133" t="s">
        <v>2039</v>
      </c>
      <c r="F254" s="134" t="s">
        <v>2040</v>
      </c>
      <c r="G254" s="135" t="s">
        <v>148</v>
      </c>
      <c r="H254" s="136">
        <v>1</v>
      </c>
      <c r="I254" s="137"/>
      <c r="J254" s="137">
        <f t="shared" si="10"/>
        <v>0</v>
      </c>
      <c r="K254" s="138"/>
      <c r="L254" s="17"/>
      <c r="M254" s="139"/>
      <c r="N254" s="140" t="s">
        <v>34</v>
      </c>
      <c r="O254" s="141">
        <v>0</v>
      </c>
      <c r="P254" s="141">
        <f t="shared" si="11"/>
        <v>0</v>
      </c>
      <c r="Q254" s="141">
        <v>0</v>
      </c>
      <c r="R254" s="141">
        <f t="shared" si="12"/>
        <v>0</v>
      </c>
      <c r="S254" s="141">
        <v>0</v>
      </c>
      <c r="T254" s="142">
        <f t="shared" si="13"/>
        <v>0</v>
      </c>
      <c r="AR254" s="143" t="s">
        <v>81</v>
      </c>
      <c r="AT254" s="143" t="s">
        <v>130</v>
      </c>
      <c r="AU254" s="143" t="s">
        <v>76</v>
      </c>
      <c r="AY254" s="6" t="s">
        <v>128</v>
      </c>
      <c r="BE254" s="144">
        <f t="shared" si="14"/>
        <v>0</v>
      </c>
      <c r="BF254" s="144">
        <f t="shared" si="15"/>
        <v>0</v>
      </c>
      <c r="BG254" s="144">
        <f t="shared" si="16"/>
        <v>0</v>
      </c>
      <c r="BH254" s="144">
        <f t="shared" si="17"/>
        <v>0</v>
      </c>
      <c r="BI254" s="144">
        <f t="shared" si="18"/>
        <v>0</v>
      </c>
      <c r="BJ254" s="6" t="s">
        <v>96</v>
      </c>
      <c r="BK254" s="144">
        <f t="shared" si="19"/>
        <v>0</v>
      </c>
      <c r="BL254" s="6" t="s">
        <v>81</v>
      </c>
      <c r="BM254" s="143" t="s">
        <v>452</v>
      </c>
    </row>
    <row r="255" spans="2:65" s="16" customFormat="1" ht="16.5" customHeight="1">
      <c r="B255" s="131"/>
      <c r="C255" s="132" t="s">
        <v>68</v>
      </c>
      <c r="D255" s="132" t="s">
        <v>130</v>
      </c>
      <c r="E255" s="133" t="s">
        <v>2041</v>
      </c>
      <c r="F255" s="134" t="s">
        <v>2042</v>
      </c>
      <c r="G255" s="135" t="s">
        <v>148</v>
      </c>
      <c r="H255" s="136">
        <v>3</v>
      </c>
      <c r="I255" s="137"/>
      <c r="J255" s="137">
        <f t="shared" si="10"/>
        <v>0</v>
      </c>
      <c r="K255" s="138"/>
      <c r="L255" s="17"/>
      <c r="M255" s="139"/>
      <c r="N255" s="140" t="s">
        <v>34</v>
      </c>
      <c r="O255" s="141">
        <v>0</v>
      </c>
      <c r="P255" s="141">
        <f t="shared" si="11"/>
        <v>0</v>
      </c>
      <c r="Q255" s="141">
        <v>0</v>
      </c>
      <c r="R255" s="141">
        <f t="shared" si="12"/>
        <v>0</v>
      </c>
      <c r="S255" s="141">
        <v>0</v>
      </c>
      <c r="T255" s="142">
        <f t="shared" si="13"/>
        <v>0</v>
      </c>
      <c r="AR255" s="143" t="s">
        <v>81</v>
      </c>
      <c r="AT255" s="143" t="s">
        <v>130</v>
      </c>
      <c r="AU255" s="143" t="s">
        <v>76</v>
      </c>
      <c r="AY255" s="6" t="s">
        <v>128</v>
      </c>
      <c r="BE255" s="144">
        <f t="shared" si="14"/>
        <v>0</v>
      </c>
      <c r="BF255" s="144">
        <f t="shared" si="15"/>
        <v>0</v>
      </c>
      <c r="BG255" s="144">
        <f t="shared" si="16"/>
        <v>0</v>
      </c>
      <c r="BH255" s="144">
        <f t="shared" si="17"/>
        <v>0</v>
      </c>
      <c r="BI255" s="144">
        <f t="shared" si="18"/>
        <v>0</v>
      </c>
      <c r="BJ255" s="6" t="s">
        <v>96</v>
      </c>
      <c r="BK255" s="144">
        <f t="shared" si="19"/>
        <v>0</v>
      </c>
      <c r="BL255" s="6" t="s">
        <v>81</v>
      </c>
      <c r="BM255" s="143" t="s">
        <v>456</v>
      </c>
    </row>
    <row r="256" spans="2:65" s="16" customFormat="1" ht="16.5" customHeight="1">
      <c r="B256" s="131"/>
      <c r="C256" s="132" t="s">
        <v>68</v>
      </c>
      <c r="D256" s="132" t="s">
        <v>130</v>
      </c>
      <c r="E256" s="133" t="s">
        <v>2043</v>
      </c>
      <c r="F256" s="134" t="s">
        <v>2044</v>
      </c>
      <c r="G256" s="135" t="s">
        <v>148</v>
      </c>
      <c r="H256" s="136">
        <v>1</v>
      </c>
      <c r="I256" s="137"/>
      <c r="J256" s="137">
        <f t="shared" si="10"/>
        <v>0</v>
      </c>
      <c r="K256" s="138"/>
      <c r="L256" s="17"/>
      <c r="M256" s="139"/>
      <c r="N256" s="140" t="s">
        <v>34</v>
      </c>
      <c r="O256" s="141">
        <v>0</v>
      </c>
      <c r="P256" s="141">
        <f t="shared" si="11"/>
        <v>0</v>
      </c>
      <c r="Q256" s="141">
        <v>0</v>
      </c>
      <c r="R256" s="141">
        <f t="shared" si="12"/>
        <v>0</v>
      </c>
      <c r="S256" s="141">
        <v>0</v>
      </c>
      <c r="T256" s="142">
        <f t="shared" si="13"/>
        <v>0</v>
      </c>
      <c r="AR256" s="143" t="s">
        <v>81</v>
      </c>
      <c r="AT256" s="143" t="s">
        <v>130</v>
      </c>
      <c r="AU256" s="143" t="s">
        <v>76</v>
      </c>
      <c r="AY256" s="6" t="s">
        <v>128</v>
      </c>
      <c r="BE256" s="144">
        <f t="shared" si="14"/>
        <v>0</v>
      </c>
      <c r="BF256" s="144">
        <f t="shared" si="15"/>
        <v>0</v>
      </c>
      <c r="BG256" s="144">
        <f t="shared" si="16"/>
        <v>0</v>
      </c>
      <c r="BH256" s="144">
        <f t="shared" si="17"/>
        <v>0</v>
      </c>
      <c r="BI256" s="144">
        <f t="shared" si="18"/>
        <v>0</v>
      </c>
      <c r="BJ256" s="6" t="s">
        <v>96</v>
      </c>
      <c r="BK256" s="144">
        <f t="shared" si="19"/>
        <v>0</v>
      </c>
      <c r="BL256" s="6" t="s">
        <v>81</v>
      </c>
      <c r="BM256" s="143" t="s">
        <v>459</v>
      </c>
    </row>
    <row r="257" spans="2:65" s="119" customFormat="1" ht="25.95" customHeight="1">
      <c r="B257" s="120"/>
      <c r="D257" s="121" t="s">
        <v>67</v>
      </c>
      <c r="E257" s="122" t="s">
        <v>320</v>
      </c>
      <c r="F257" s="122" t="s">
        <v>1939</v>
      </c>
      <c r="J257" s="123">
        <f>BK257</f>
        <v>0</v>
      </c>
      <c r="L257" s="120"/>
      <c r="M257" s="124"/>
      <c r="P257" s="125">
        <f>SUM(P258:P261)</f>
        <v>0</v>
      </c>
      <c r="R257" s="125">
        <f>SUM(R258:R261)</f>
        <v>0</v>
      </c>
      <c r="T257" s="126">
        <f>SUM(T258:T261)</f>
        <v>0</v>
      </c>
      <c r="AR257" s="121" t="s">
        <v>76</v>
      </c>
      <c r="AT257" s="127" t="s">
        <v>67</v>
      </c>
      <c r="AU257" s="127" t="s">
        <v>68</v>
      </c>
      <c r="AY257" s="121" t="s">
        <v>128</v>
      </c>
      <c r="BK257" s="128">
        <f>SUM(BK258:BK261)</f>
        <v>0</v>
      </c>
    </row>
    <row r="258" spans="2:65" s="16" customFormat="1" ht="16.5" customHeight="1">
      <c r="B258" s="131"/>
      <c r="C258" s="132" t="s">
        <v>68</v>
      </c>
      <c r="D258" s="132" t="s">
        <v>130</v>
      </c>
      <c r="E258" s="133" t="s">
        <v>1943</v>
      </c>
      <c r="F258" s="134" t="s">
        <v>1944</v>
      </c>
      <c r="G258" s="135" t="s">
        <v>1942</v>
      </c>
      <c r="H258" s="136">
        <v>6</v>
      </c>
      <c r="I258" s="137"/>
      <c r="J258" s="137">
        <f>ROUND(I258*H258,2)</f>
        <v>0</v>
      </c>
      <c r="K258" s="138"/>
      <c r="L258" s="17"/>
      <c r="M258" s="139"/>
      <c r="N258" s="140" t="s">
        <v>34</v>
      </c>
      <c r="O258" s="141">
        <v>0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81</v>
      </c>
      <c r="AT258" s="143" t="s">
        <v>130</v>
      </c>
      <c r="AU258" s="143" t="s">
        <v>76</v>
      </c>
      <c r="AY258" s="6" t="s">
        <v>128</v>
      </c>
      <c r="BE258" s="144">
        <f>IF(N258="základná",J258,0)</f>
        <v>0</v>
      </c>
      <c r="BF258" s="144">
        <f>IF(N258="znížená",J258,0)</f>
        <v>0</v>
      </c>
      <c r="BG258" s="144">
        <f>IF(N258="zákl. prenesená",J258,0)</f>
        <v>0</v>
      </c>
      <c r="BH258" s="144">
        <f>IF(N258="zníž. prenesená",J258,0)</f>
        <v>0</v>
      </c>
      <c r="BI258" s="144">
        <f>IF(N258="nulová",J258,0)</f>
        <v>0</v>
      </c>
      <c r="BJ258" s="6" t="s">
        <v>96</v>
      </c>
      <c r="BK258" s="144">
        <f>ROUND(I258*H258,2)</f>
        <v>0</v>
      </c>
      <c r="BL258" s="6" t="s">
        <v>81</v>
      </c>
      <c r="BM258" s="143" t="s">
        <v>462</v>
      </c>
    </row>
    <row r="259" spans="2:65" s="16" customFormat="1" ht="16.5" customHeight="1">
      <c r="B259" s="131"/>
      <c r="C259" s="132" t="s">
        <v>68</v>
      </c>
      <c r="D259" s="132" t="s">
        <v>130</v>
      </c>
      <c r="E259" s="133" t="s">
        <v>1945</v>
      </c>
      <c r="F259" s="134" t="s">
        <v>1946</v>
      </c>
      <c r="G259" s="135" t="s">
        <v>1942</v>
      </c>
      <c r="H259" s="136">
        <v>4</v>
      </c>
      <c r="I259" s="137"/>
      <c r="J259" s="137">
        <f>ROUND(I259*H259,2)</f>
        <v>0</v>
      </c>
      <c r="K259" s="138"/>
      <c r="L259" s="17"/>
      <c r="M259" s="139"/>
      <c r="N259" s="140" t="s">
        <v>34</v>
      </c>
      <c r="O259" s="141">
        <v>0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81</v>
      </c>
      <c r="AT259" s="143" t="s">
        <v>130</v>
      </c>
      <c r="AU259" s="143" t="s">
        <v>76</v>
      </c>
      <c r="AY259" s="6" t="s">
        <v>128</v>
      </c>
      <c r="BE259" s="144">
        <f>IF(N259="základná",J259,0)</f>
        <v>0</v>
      </c>
      <c r="BF259" s="144">
        <f>IF(N259="znížená",J259,0)</f>
        <v>0</v>
      </c>
      <c r="BG259" s="144">
        <f>IF(N259="zákl. prenesená",J259,0)</f>
        <v>0</v>
      </c>
      <c r="BH259" s="144">
        <f>IF(N259="zníž. prenesená",J259,0)</f>
        <v>0</v>
      </c>
      <c r="BI259" s="144">
        <f>IF(N259="nulová",J259,0)</f>
        <v>0</v>
      </c>
      <c r="BJ259" s="6" t="s">
        <v>96</v>
      </c>
      <c r="BK259" s="144">
        <f>ROUND(I259*H259,2)</f>
        <v>0</v>
      </c>
      <c r="BL259" s="6" t="s">
        <v>81</v>
      </c>
      <c r="BM259" s="143" t="s">
        <v>465</v>
      </c>
    </row>
    <row r="260" spans="2:65" s="16" customFormat="1" ht="16.5" customHeight="1">
      <c r="B260" s="131"/>
      <c r="C260" s="132" t="s">
        <v>68</v>
      </c>
      <c r="D260" s="132" t="s">
        <v>130</v>
      </c>
      <c r="E260" s="133" t="s">
        <v>2045</v>
      </c>
      <c r="F260" s="134" t="s">
        <v>2046</v>
      </c>
      <c r="G260" s="135" t="s">
        <v>1942</v>
      </c>
      <c r="H260" s="136">
        <v>11</v>
      </c>
      <c r="I260" s="137"/>
      <c r="J260" s="137">
        <f>ROUND(I260*H260,2)</f>
        <v>0</v>
      </c>
      <c r="K260" s="138"/>
      <c r="L260" s="17"/>
      <c r="M260" s="139"/>
      <c r="N260" s="140" t="s">
        <v>34</v>
      </c>
      <c r="O260" s="141">
        <v>0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81</v>
      </c>
      <c r="AT260" s="143" t="s">
        <v>130</v>
      </c>
      <c r="AU260" s="143" t="s">
        <v>76</v>
      </c>
      <c r="AY260" s="6" t="s">
        <v>128</v>
      </c>
      <c r="BE260" s="144">
        <f>IF(N260="základná",J260,0)</f>
        <v>0</v>
      </c>
      <c r="BF260" s="144">
        <f>IF(N260="znížená",J260,0)</f>
        <v>0</v>
      </c>
      <c r="BG260" s="144">
        <f>IF(N260="zákl. prenesená",J260,0)</f>
        <v>0</v>
      </c>
      <c r="BH260" s="144">
        <f>IF(N260="zníž. prenesená",J260,0)</f>
        <v>0</v>
      </c>
      <c r="BI260" s="144">
        <f>IF(N260="nulová",J260,0)</f>
        <v>0</v>
      </c>
      <c r="BJ260" s="6" t="s">
        <v>96</v>
      </c>
      <c r="BK260" s="144">
        <f>ROUND(I260*H260,2)</f>
        <v>0</v>
      </c>
      <c r="BL260" s="6" t="s">
        <v>81</v>
      </c>
      <c r="BM260" s="143" t="s">
        <v>468</v>
      </c>
    </row>
    <row r="261" spans="2:65" s="16" customFormat="1" ht="16.5" customHeight="1">
      <c r="B261" s="131"/>
      <c r="C261" s="132" t="s">
        <v>68</v>
      </c>
      <c r="D261" s="132" t="s">
        <v>130</v>
      </c>
      <c r="E261" s="133" t="s">
        <v>2047</v>
      </c>
      <c r="F261" s="134" t="s">
        <v>2048</v>
      </c>
      <c r="G261" s="135" t="s">
        <v>1942</v>
      </c>
      <c r="H261" s="136">
        <v>3</v>
      </c>
      <c r="I261" s="137"/>
      <c r="J261" s="137">
        <f>ROUND(I261*H261,2)</f>
        <v>0</v>
      </c>
      <c r="K261" s="138"/>
      <c r="L261" s="17"/>
      <c r="M261" s="139"/>
      <c r="N261" s="140" t="s">
        <v>34</v>
      </c>
      <c r="O261" s="141">
        <v>0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81</v>
      </c>
      <c r="AT261" s="143" t="s">
        <v>130</v>
      </c>
      <c r="AU261" s="143" t="s">
        <v>76</v>
      </c>
      <c r="AY261" s="6" t="s">
        <v>128</v>
      </c>
      <c r="BE261" s="144">
        <f>IF(N261="základná",J261,0)</f>
        <v>0</v>
      </c>
      <c r="BF261" s="144">
        <f>IF(N261="znížená",J261,0)</f>
        <v>0</v>
      </c>
      <c r="BG261" s="144">
        <f>IF(N261="zákl. prenesená",J261,0)</f>
        <v>0</v>
      </c>
      <c r="BH261" s="144">
        <f>IF(N261="zníž. prenesená",J261,0)</f>
        <v>0</v>
      </c>
      <c r="BI261" s="144">
        <f>IF(N261="nulová",J261,0)</f>
        <v>0</v>
      </c>
      <c r="BJ261" s="6" t="s">
        <v>96</v>
      </c>
      <c r="BK261" s="144">
        <f>ROUND(I261*H261,2)</f>
        <v>0</v>
      </c>
      <c r="BL261" s="6" t="s">
        <v>81</v>
      </c>
      <c r="BM261" s="143" t="s">
        <v>471</v>
      </c>
    </row>
    <row r="262" spans="2:65" s="119" customFormat="1" ht="25.95" customHeight="1">
      <c r="B262" s="120"/>
      <c r="D262" s="121" t="s">
        <v>67</v>
      </c>
      <c r="E262" s="122" t="s">
        <v>640</v>
      </c>
      <c r="F262" s="122" t="s">
        <v>1947</v>
      </c>
      <c r="J262" s="123">
        <f>BK262</f>
        <v>0</v>
      </c>
      <c r="L262" s="120"/>
      <c r="M262" s="124"/>
      <c r="P262" s="125">
        <f>SUM(P263:P265)</f>
        <v>0</v>
      </c>
      <c r="R262" s="125">
        <f>SUM(R263:R265)</f>
        <v>0</v>
      </c>
      <c r="T262" s="126">
        <f>SUM(T263:T265)</f>
        <v>0</v>
      </c>
      <c r="AR262" s="121" t="s">
        <v>76</v>
      </c>
      <c r="AT262" s="127" t="s">
        <v>67</v>
      </c>
      <c r="AU262" s="127" t="s">
        <v>68</v>
      </c>
      <c r="AY262" s="121" t="s">
        <v>128</v>
      </c>
      <c r="BK262" s="128">
        <f>SUM(BK263:BK265)</f>
        <v>0</v>
      </c>
    </row>
    <row r="263" spans="2:65" s="16" customFormat="1" ht="16.5" customHeight="1">
      <c r="B263" s="131"/>
      <c r="C263" s="132" t="s">
        <v>68</v>
      </c>
      <c r="D263" s="132" t="s">
        <v>130</v>
      </c>
      <c r="E263" s="133" t="s">
        <v>1950</v>
      </c>
      <c r="F263" s="134" t="s">
        <v>1946</v>
      </c>
      <c r="G263" s="135" t="s">
        <v>1942</v>
      </c>
      <c r="H263" s="136">
        <v>2</v>
      </c>
      <c r="I263" s="137"/>
      <c r="J263" s="137">
        <f>ROUND(I263*H263,2)</f>
        <v>0</v>
      </c>
      <c r="K263" s="138"/>
      <c r="L263" s="17"/>
      <c r="M263" s="139"/>
      <c r="N263" s="140" t="s">
        <v>34</v>
      </c>
      <c r="O263" s="141">
        <v>0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81</v>
      </c>
      <c r="AT263" s="143" t="s">
        <v>130</v>
      </c>
      <c r="AU263" s="143" t="s">
        <v>76</v>
      </c>
      <c r="AY263" s="6" t="s">
        <v>128</v>
      </c>
      <c r="BE263" s="144">
        <f>IF(N263="základná",J263,0)</f>
        <v>0</v>
      </c>
      <c r="BF263" s="144">
        <f>IF(N263="znížená",J263,0)</f>
        <v>0</v>
      </c>
      <c r="BG263" s="144">
        <f>IF(N263="zákl. prenesená",J263,0)</f>
        <v>0</v>
      </c>
      <c r="BH263" s="144">
        <f>IF(N263="zníž. prenesená",J263,0)</f>
        <v>0</v>
      </c>
      <c r="BI263" s="144">
        <f>IF(N263="nulová",J263,0)</f>
        <v>0</v>
      </c>
      <c r="BJ263" s="6" t="s">
        <v>96</v>
      </c>
      <c r="BK263" s="144">
        <f>ROUND(I263*H263,2)</f>
        <v>0</v>
      </c>
      <c r="BL263" s="6" t="s">
        <v>81</v>
      </c>
      <c r="BM263" s="143" t="s">
        <v>474</v>
      </c>
    </row>
    <row r="264" spans="2:65" s="16" customFormat="1" ht="16.5" customHeight="1">
      <c r="B264" s="131"/>
      <c r="C264" s="132" t="s">
        <v>68</v>
      </c>
      <c r="D264" s="132" t="s">
        <v>130</v>
      </c>
      <c r="E264" s="133" t="s">
        <v>2049</v>
      </c>
      <c r="F264" s="134" t="s">
        <v>2046</v>
      </c>
      <c r="G264" s="135" t="s">
        <v>1942</v>
      </c>
      <c r="H264" s="136">
        <v>5</v>
      </c>
      <c r="I264" s="137"/>
      <c r="J264" s="137">
        <f>ROUND(I264*H264,2)</f>
        <v>0</v>
      </c>
      <c r="K264" s="138"/>
      <c r="L264" s="17"/>
      <c r="M264" s="139"/>
      <c r="N264" s="140" t="s">
        <v>34</v>
      </c>
      <c r="O264" s="141">
        <v>0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81</v>
      </c>
      <c r="AT264" s="143" t="s">
        <v>130</v>
      </c>
      <c r="AU264" s="143" t="s">
        <v>76</v>
      </c>
      <c r="AY264" s="6" t="s">
        <v>128</v>
      </c>
      <c r="BE264" s="144">
        <f>IF(N264="základná",J264,0)</f>
        <v>0</v>
      </c>
      <c r="BF264" s="144">
        <f>IF(N264="znížená",J264,0)</f>
        <v>0</v>
      </c>
      <c r="BG264" s="144">
        <f>IF(N264="zákl. prenesená",J264,0)</f>
        <v>0</v>
      </c>
      <c r="BH264" s="144">
        <f>IF(N264="zníž. prenesená",J264,0)</f>
        <v>0</v>
      </c>
      <c r="BI264" s="144">
        <f>IF(N264="nulová",J264,0)</f>
        <v>0</v>
      </c>
      <c r="BJ264" s="6" t="s">
        <v>96</v>
      </c>
      <c r="BK264" s="144">
        <f>ROUND(I264*H264,2)</f>
        <v>0</v>
      </c>
      <c r="BL264" s="6" t="s">
        <v>81</v>
      </c>
      <c r="BM264" s="143" t="s">
        <v>477</v>
      </c>
    </row>
    <row r="265" spans="2:65" s="16" customFormat="1" ht="16.5" customHeight="1">
      <c r="B265" s="131"/>
      <c r="C265" s="132" t="s">
        <v>68</v>
      </c>
      <c r="D265" s="132" t="s">
        <v>130</v>
      </c>
      <c r="E265" s="133" t="s">
        <v>2050</v>
      </c>
      <c r="F265" s="134" t="s">
        <v>2048</v>
      </c>
      <c r="G265" s="135" t="s">
        <v>1942</v>
      </c>
      <c r="H265" s="136">
        <v>1</v>
      </c>
      <c r="I265" s="137"/>
      <c r="J265" s="137">
        <f>ROUND(I265*H265,2)</f>
        <v>0</v>
      </c>
      <c r="K265" s="138"/>
      <c r="L265" s="17"/>
      <c r="M265" s="139"/>
      <c r="N265" s="140" t="s">
        <v>34</v>
      </c>
      <c r="O265" s="141">
        <v>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81</v>
      </c>
      <c r="AT265" s="143" t="s">
        <v>130</v>
      </c>
      <c r="AU265" s="143" t="s">
        <v>76</v>
      </c>
      <c r="AY265" s="6" t="s">
        <v>128</v>
      </c>
      <c r="BE265" s="144">
        <f>IF(N265="základná",J265,0)</f>
        <v>0</v>
      </c>
      <c r="BF265" s="144">
        <f>IF(N265="znížená",J265,0)</f>
        <v>0</v>
      </c>
      <c r="BG265" s="144">
        <f>IF(N265="zákl. prenesená",J265,0)</f>
        <v>0</v>
      </c>
      <c r="BH265" s="144">
        <f>IF(N265="zníž. prenesená",J265,0)</f>
        <v>0</v>
      </c>
      <c r="BI265" s="144">
        <f>IF(N265="nulová",J265,0)</f>
        <v>0</v>
      </c>
      <c r="BJ265" s="6" t="s">
        <v>96</v>
      </c>
      <c r="BK265" s="144">
        <f>ROUND(I265*H265,2)</f>
        <v>0</v>
      </c>
      <c r="BL265" s="6" t="s">
        <v>81</v>
      </c>
      <c r="BM265" s="143" t="s">
        <v>480</v>
      </c>
    </row>
    <row r="266" spans="2:65" s="119" customFormat="1" ht="25.95" customHeight="1">
      <c r="B266" s="120"/>
      <c r="D266" s="121" t="s">
        <v>67</v>
      </c>
      <c r="E266" s="122" t="s">
        <v>740</v>
      </c>
      <c r="F266" s="122" t="s">
        <v>1958</v>
      </c>
      <c r="J266" s="123">
        <f>BK266</f>
        <v>0</v>
      </c>
      <c r="L266" s="120"/>
      <c r="M266" s="124"/>
      <c r="P266" s="125">
        <f>SUM(P267:P269)</f>
        <v>0</v>
      </c>
      <c r="R266" s="125">
        <f>SUM(R267:R269)</f>
        <v>0</v>
      </c>
      <c r="T266" s="126">
        <f>SUM(T267:T269)</f>
        <v>0</v>
      </c>
      <c r="AR266" s="121" t="s">
        <v>76</v>
      </c>
      <c r="AT266" s="127" t="s">
        <v>67</v>
      </c>
      <c r="AU266" s="127" t="s">
        <v>68</v>
      </c>
      <c r="AY266" s="121" t="s">
        <v>128</v>
      </c>
      <c r="BK266" s="128">
        <f>SUM(BK267:BK269)</f>
        <v>0</v>
      </c>
    </row>
    <row r="267" spans="2:65" s="16" customFormat="1" ht="16.5" customHeight="1">
      <c r="B267" s="131"/>
      <c r="C267" s="132" t="s">
        <v>68</v>
      </c>
      <c r="D267" s="132" t="s">
        <v>130</v>
      </c>
      <c r="E267" s="133" t="s">
        <v>2051</v>
      </c>
      <c r="F267" s="134" t="s">
        <v>1965</v>
      </c>
      <c r="G267" s="135" t="s">
        <v>1942</v>
      </c>
      <c r="H267" s="136">
        <v>17</v>
      </c>
      <c r="I267" s="137"/>
      <c r="J267" s="137">
        <f>ROUND(I267*H267,2)</f>
        <v>0</v>
      </c>
      <c r="K267" s="138"/>
      <c r="L267" s="17"/>
      <c r="M267" s="139"/>
      <c r="N267" s="140" t="s">
        <v>34</v>
      </c>
      <c r="O267" s="141">
        <v>0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81</v>
      </c>
      <c r="AT267" s="143" t="s">
        <v>130</v>
      </c>
      <c r="AU267" s="143" t="s">
        <v>76</v>
      </c>
      <c r="AY267" s="6" t="s">
        <v>128</v>
      </c>
      <c r="BE267" s="144">
        <f>IF(N267="základná",J267,0)</f>
        <v>0</v>
      </c>
      <c r="BF267" s="144">
        <f>IF(N267="znížená",J267,0)</f>
        <v>0</v>
      </c>
      <c r="BG267" s="144">
        <f>IF(N267="zákl. prenesená",J267,0)</f>
        <v>0</v>
      </c>
      <c r="BH267" s="144">
        <f>IF(N267="zníž. prenesená",J267,0)</f>
        <v>0</v>
      </c>
      <c r="BI267" s="144">
        <f>IF(N267="nulová",J267,0)</f>
        <v>0</v>
      </c>
      <c r="BJ267" s="6" t="s">
        <v>96</v>
      </c>
      <c r="BK267" s="144">
        <f>ROUND(I267*H267,2)</f>
        <v>0</v>
      </c>
      <c r="BL267" s="6" t="s">
        <v>81</v>
      </c>
      <c r="BM267" s="143" t="s">
        <v>483</v>
      </c>
    </row>
    <row r="268" spans="2:65" s="16" customFormat="1" ht="16.5" customHeight="1">
      <c r="B268" s="131"/>
      <c r="C268" s="132" t="s">
        <v>68</v>
      </c>
      <c r="D268" s="132" t="s">
        <v>130</v>
      </c>
      <c r="E268" s="133" t="s">
        <v>1959</v>
      </c>
      <c r="F268" s="134" t="s">
        <v>1960</v>
      </c>
      <c r="G268" s="135" t="s">
        <v>1942</v>
      </c>
      <c r="H268" s="136">
        <v>31</v>
      </c>
      <c r="I268" s="137"/>
      <c r="J268" s="137">
        <f>ROUND(I268*H268,2)</f>
        <v>0</v>
      </c>
      <c r="K268" s="138"/>
      <c r="L268" s="17"/>
      <c r="M268" s="139"/>
      <c r="N268" s="140" t="s">
        <v>34</v>
      </c>
      <c r="O268" s="141">
        <v>0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81</v>
      </c>
      <c r="AT268" s="143" t="s">
        <v>130</v>
      </c>
      <c r="AU268" s="143" t="s">
        <v>76</v>
      </c>
      <c r="AY268" s="6" t="s">
        <v>128</v>
      </c>
      <c r="BE268" s="144">
        <f>IF(N268="základná",J268,0)</f>
        <v>0</v>
      </c>
      <c r="BF268" s="144">
        <f>IF(N268="znížená",J268,0)</f>
        <v>0</v>
      </c>
      <c r="BG268" s="144">
        <f>IF(N268="zákl. prenesená",J268,0)</f>
        <v>0</v>
      </c>
      <c r="BH268" s="144">
        <f>IF(N268="zníž. prenesená",J268,0)</f>
        <v>0</v>
      </c>
      <c r="BI268" s="144">
        <f>IF(N268="nulová",J268,0)</f>
        <v>0</v>
      </c>
      <c r="BJ268" s="6" t="s">
        <v>96</v>
      </c>
      <c r="BK268" s="144">
        <f>ROUND(I268*H268,2)</f>
        <v>0</v>
      </c>
      <c r="BL268" s="6" t="s">
        <v>81</v>
      </c>
      <c r="BM268" s="143" t="s">
        <v>486</v>
      </c>
    </row>
    <row r="269" spans="2:65" s="16" customFormat="1" ht="16.5" customHeight="1">
      <c r="B269" s="131"/>
      <c r="C269" s="132" t="s">
        <v>68</v>
      </c>
      <c r="D269" s="132" t="s">
        <v>130</v>
      </c>
      <c r="E269" s="133" t="s">
        <v>1961</v>
      </c>
      <c r="F269" s="134" t="s">
        <v>1962</v>
      </c>
      <c r="G269" s="135" t="s">
        <v>1942</v>
      </c>
      <c r="H269" s="136">
        <v>1</v>
      </c>
      <c r="I269" s="137"/>
      <c r="J269" s="137">
        <f>ROUND(I269*H269,2)</f>
        <v>0</v>
      </c>
      <c r="K269" s="138"/>
      <c r="L269" s="17"/>
      <c r="M269" s="139"/>
      <c r="N269" s="140" t="s">
        <v>34</v>
      </c>
      <c r="O269" s="141">
        <v>0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81</v>
      </c>
      <c r="AT269" s="143" t="s">
        <v>130</v>
      </c>
      <c r="AU269" s="143" t="s">
        <v>76</v>
      </c>
      <c r="AY269" s="6" t="s">
        <v>128</v>
      </c>
      <c r="BE269" s="144">
        <f>IF(N269="základná",J269,0)</f>
        <v>0</v>
      </c>
      <c r="BF269" s="144">
        <f>IF(N269="znížená",J269,0)</f>
        <v>0</v>
      </c>
      <c r="BG269" s="144">
        <f>IF(N269="zákl. prenesená",J269,0)</f>
        <v>0</v>
      </c>
      <c r="BH269" s="144">
        <f>IF(N269="zníž. prenesená",J269,0)</f>
        <v>0</v>
      </c>
      <c r="BI269" s="144">
        <f>IF(N269="nulová",J269,0)</f>
        <v>0</v>
      </c>
      <c r="BJ269" s="6" t="s">
        <v>96</v>
      </c>
      <c r="BK269" s="144">
        <f>ROUND(I269*H269,2)</f>
        <v>0</v>
      </c>
      <c r="BL269" s="6" t="s">
        <v>81</v>
      </c>
      <c r="BM269" s="143" t="s">
        <v>489</v>
      </c>
    </row>
    <row r="270" spans="2:65" s="119" customFormat="1" ht="25.95" customHeight="1">
      <c r="B270" s="120"/>
      <c r="D270" s="121" t="s">
        <v>67</v>
      </c>
      <c r="E270" s="122" t="s">
        <v>754</v>
      </c>
      <c r="F270" s="122" t="s">
        <v>1963</v>
      </c>
      <c r="J270" s="123">
        <f>BK270</f>
        <v>0</v>
      </c>
      <c r="L270" s="120"/>
      <c r="M270" s="124"/>
      <c r="P270" s="125">
        <f>SUM(P271:P272)</f>
        <v>0</v>
      </c>
      <c r="R270" s="125">
        <f>SUM(R271:R272)</f>
        <v>0</v>
      </c>
      <c r="T270" s="126">
        <f>SUM(T271:T272)</f>
        <v>0</v>
      </c>
      <c r="AR270" s="121" t="s">
        <v>76</v>
      </c>
      <c r="AT270" s="127" t="s">
        <v>67</v>
      </c>
      <c r="AU270" s="127" t="s">
        <v>68</v>
      </c>
      <c r="AY270" s="121" t="s">
        <v>128</v>
      </c>
      <c r="BK270" s="128">
        <f>SUM(BK271:BK272)</f>
        <v>0</v>
      </c>
    </row>
    <row r="271" spans="2:65" s="16" customFormat="1" ht="16.5" customHeight="1">
      <c r="B271" s="131"/>
      <c r="C271" s="132" t="s">
        <v>68</v>
      </c>
      <c r="D271" s="132" t="s">
        <v>130</v>
      </c>
      <c r="E271" s="133" t="s">
        <v>1966</v>
      </c>
      <c r="F271" s="134" t="s">
        <v>1960</v>
      </c>
      <c r="G271" s="135" t="s">
        <v>1942</v>
      </c>
      <c r="H271" s="136">
        <v>8</v>
      </c>
      <c r="I271" s="137"/>
      <c r="J271" s="137">
        <f>ROUND(I271*H271,2)</f>
        <v>0</v>
      </c>
      <c r="K271" s="138"/>
      <c r="L271" s="17"/>
      <c r="M271" s="139"/>
      <c r="N271" s="140" t="s">
        <v>34</v>
      </c>
      <c r="O271" s="141">
        <v>0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81</v>
      </c>
      <c r="AT271" s="143" t="s">
        <v>130</v>
      </c>
      <c r="AU271" s="143" t="s">
        <v>76</v>
      </c>
      <c r="AY271" s="6" t="s">
        <v>128</v>
      </c>
      <c r="BE271" s="144">
        <f>IF(N271="základná",J271,0)</f>
        <v>0</v>
      </c>
      <c r="BF271" s="144">
        <f>IF(N271="znížená",J271,0)</f>
        <v>0</v>
      </c>
      <c r="BG271" s="144">
        <f>IF(N271="zákl. prenesená",J271,0)</f>
        <v>0</v>
      </c>
      <c r="BH271" s="144">
        <f>IF(N271="zníž. prenesená",J271,0)</f>
        <v>0</v>
      </c>
      <c r="BI271" s="144">
        <f>IF(N271="nulová",J271,0)</f>
        <v>0</v>
      </c>
      <c r="BJ271" s="6" t="s">
        <v>96</v>
      </c>
      <c r="BK271" s="144">
        <f>ROUND(I271*H271,2)</f>
        <v>0</v>
      </c>
      <c r="BL271" s="6" t="s">
        <v>81</v>
      </c>
      <c r="BM271" s="143" t="s">
        <v>492</v>
      </c>
    </row>
    <row r="272" spans="2:65" s="16" customFormat="1" ht="16.5" customHeight="1">
      <c r="B272" s="131"/>
      <c r="C272" s="132" t="s">
        <v>68</v>
      </c>
      <c r="D272" s="132" t="s">
        <v>130</v>
      </c>
      <c r="E272" s="133" t="s">
        <v>1967</v>
      </c>
      <c r="F272" s="134" t="s">
        <v>1962</v>
      </c>
      <c r="G272" s="135" t="s">
        <v>1942</v>
      </c>
      <c r="H272" s="136">
        <v>4</v>
      </c>
      <c r="I272" s="137"/>
      <c r="J272" s="137">
        <f>ROUND(I272*H272,2)</f>
        <v>0</v>
      </c>
      <c r="K272" s="138"/>
      <c r="L272" s="17"/>
      <c r="M272" s="139"/>
      <c r="N272" s="140" t="s">
        <v>34</v>
      </c>
      <c r="O272" s="141">
        <v>0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81</v>
      </c>
      <c r="AT272" s="143" t="s">
        <v>130</v>
      </c>
      <c r="AU272" s="143" t="s">
        <v>76</v>
      </c>
      <c r="AY272" s="6" t="s">
        <v>128</v>
      </c>
      <c r="BE272" s="144">
        <f>IF(N272="základná",J272,0)</f>
        <v>0</v>
      </c>
      <c r="BF272" s="144">
        <f>IF(N272="znížená",J272,0)</f>
        <v>0</v>
      </c>
      <c r="BG272" s="144">
        <f>IF(N272="zákl. prenesená",J272,0)</f>
        <v>0</v>
      </c>
      <c r="BH272" s="144">
        <f>IF(N272="zníž. prenesená",J272,0)</f>
        <v>0</v>
      </c>
      <c r="BI272" s="144">
        <f>IF(N272="nulová",J272,0)</f>
        <v>0</v>
      </c>
      <c r="BJ272" s="6" t="s">
        <v>96</v>
      </c>
      <c r="BK272" s="144">
        <f>ROUND(I272*H272,2)</f>
        <v>0</v>
      </c>
      <c r="BL272" s="6" t="s">
        <v>81</v>
      </c>
      <c r="BM272" s="143" t="s">
        <v>495</v>
      </c>
    </row>
    <row r="273" spans="2:65" s="119" customFormat="1" ht="25.95" customHeight="1">
      <c r="B273" s="120"/>
      <c r="D273" s="121" t="s">
        <v>67</v>
      </c>
      <c r="E273" s="122" t="s">
        <v>847</v>
      </c>
      <c r="F273" s="122" t="s">
        <v>1979</v>
      </c>
      <c r="J273" s="123">
        <f>BK273</f>
        <v>0</v>
      </c>
      <c r="L273" s="120"/>
      <c r="M273" s="124"/>
      <c r="P273" s="125">
        <f>SUM(P274:P277)</f>
        <v>0</v>
      </c>
      <c r="R273" s="125">
        <f>SUM(R274:R277)</f>
        <v>0</v>
      </c>
      <c r="T273" s="126">
        <f>SUM(T274:T277)</f>
        <v>0</v>
      </c>
      <c r="AR273" s="121" t="s">
        <v>76</v>
      </c>
      <c r="AT273" s="127" t="s">
        <v>67</v>
      </c>
      <c r="AU273" s="127" t="s">
        <v>68</v>
      </c>
      <c r="AY273" s="121" t="s">
        <v>128</v>
      </c>
      <c r="BK273" s="128">
        <f>SUM(BK274:BK277)</f>
        <v>0</v>
      </c>
    </row>
    <row r="274" spans="2:65" s="16" customFormat="1" ht="16.5" customHeight="1">
      <c r="B274" s="131"/>
      <c r="C274" s="132" t="s">
        <v>68</v>
      </c>
      <c r="D274" s="132" t="s">
        <v>130</v>
      </c>
      <c r="E274" s="133" t="s">
        <v>2052</v>
      </c>
      <c r="F274" s="134" t="s">
        <v>2053</v>
      </c>
      <c r="G274" s="135" t="s">
        <v>1942</v>
      </c>
      <c r="H274" s="136">
        <v>3</v>
      </c>
      <c r="I274" s="137"/>
      <c r="J274" s="137">
        <f>ROUND(I274*H274,2)</f>
        <v>0</v>
      </c>
      <c r="K274" s="138"/>
      <c r="L274" s="17"/>
      <c r="M274" s="139"/>
      <c r="N274" s="140" t="s">
        <v>34</v>
      </c>
      <c r="O274" s="141">
        <v>0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81</v>
      </c>
      <c r="AT274" s="143" t="s">
        <v>130</v>
      </c>
      <c r="AU274" s="143" t="s">
        <v>76</v>
      </c>
      <c r="AY274" s="6" t="s">
        <v>128</v>
      </c>
      <c r="BE274" s="144">
        <f>IF(N274="základná",J274,0)</f>
        <v>0</v>
      </c>
      <c r="BF274" s="144">
        <f>IF(N274="znížená",J274,0)</f>
        <v>0</v>
      </c>
      <c r="BG274" s="144">
        <f>IF(N274="zákl. prenesená",J274,0)</f>
        <v>0</v>
      </c>
      <c r="BH274" s="144">
        <f>IF(N274="zníž. prenesená",J274,0)</f>
        <v>0</v>
      </c>
      <c r="BI274" s="144">
        <f>IF(N274="nulová",J274,0)</f>
        <v>0</v>
      </c>
      <c r="BJ274" s="6" t="s">
        <v>96</v>
      </c>
      <c r="BK274" s="144">
        <f>ROUND(I274*H274,2)</f>
        <v>0</v>
      </c>
      <c r="BL274" s="6" t="s">
        <v>81</v>
      </c>
      <c r="BM274" s="143" t="s">
        <v>498</v>
      </c>
    </row>
    <row r="275" spans="2:65" s="16" customFormat="1" ht="16.5" customHeight="1">
      <c r="B275" s="131"/>
      <c r="C275" s="132" t="s">
        <v>68</v>
      </c>
      <c r="D275" s="132" t="s">
        <v>130</v>
      </c>
      <c r="E275" s="133" t="s">
        <v>2054</v>
      </c>
      <c r="F275" s="134" t="s">
        <v>2055</v>
      </c>
      <c r="G275" s="135" t="s">
        <v>1942</v>
      </c>
      <c r="H275" s="136">
        <v>9</v>
      </c>
      <c r="I275" s="137"/>
      <c r="J275" s="137">
        <f>ROUND(I275*H275,2)</f>
        <v>0</v>
      </c>
      <c r="K275" s="138"/>
      <c r="L275" s="17"/>
      <c r="M275" s="139"/>
      <c r="N275" s="140" t="s">
        <v>34</v>
      </c>
      <c r="O275" s="141">
        <v>0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81</v>
      </c>
      <c r="AT275" s="143" t="s">
        <v>130</v>
      </c>
      <c r="AU275" s="143" t="s">
        <v>76</v>
      </c>
      <c r="AY275" s="6" t="s">
        <v>128</v>
      </c>
      <c r="BE275" s="144">
        <f>IF(N275="základná",J275,0)</f>
        <v>0</v>
      </c>
      <c r="BF275" s="144">
        <f>IF(N275="znížená",J275,0)</f>
        <v>0</v>
      </c>
      <c r="BG275" s="144">
        <f>IF(N275="zákl. prenesená",J275,0)</f>
        <v>0</v>
      </c>
      <c r="BH275" s="144">
        <f>IF(N275="zníž. prenesená",J275,0)</f>
        <v>0</v>
      </c>
      <c r="BI275" s="144">
        <f>IF(N275="nulová",J275,0)</f>
        <v>0</v>
      </c>
      <c r="BJ275" s="6" t="s">
        <v>96</v>
      </c>
      <c r="BK275" s="144">
        <f>ROUND(I275*H275,2)</f>
        <v>0</v>
      </c>
      <c r="BL275" s="6" t="s">
        <v>81</v>
      </c>
      <c r="BM275" s="143" t="s">
        <v>501</v>
      </c>
    </row>
    <row r="276" spans="2:65" s="16" customFormat="1" ht="16.5" customHeight="1">
      <c r="B276" s="131"/>
      <c r="C276" s="132" t="s">
        <v>68</v>
      </c>
      <c r="D276" s="132" t="s">
        <v>130</v>
      </c>
      <c r="E276" s="133" t="s">
        <v>2056</v>
      </c>
      <c r="F276" s="134" t="s">
        <v>2057</v>
      </c>
      <c r="G276" s="135" t="s">
        <v>1942</v>
      </c>
      <c r="H276" s="136">
        <v>2</v>
      </c>
      <c r="I276" s="137"/>
      <c r="J276" s="137">
        <f>ROUND(I276*H276,2)</f>
        <v>0</v>
      </c>
      <c r="K276" s="138"/>
      <c r="L276" s="17"/>
      <c r="M276" s="139"/>
      <c r="N276" s="140" t="s">
        <v>34</v>
      </c>
      <c r="O276" s="141">
        <v>0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81</v>
      </c>
      <c r="AT276" s="143" t="s">
        <v>130</v>
      </c>
      <c r="AU276" s="143" t="s">
        <v>76</v>
      </c>
      <c r="AY276" s="6" t="s">
        <v>128</v>
      </c>
      <c r="BE276" s="144">
        <f>IF(N276="základná",J276,0)</f>
        <v>0</v>
      </c>
      <c r="BF276" s="144">
        <f>IF(N276="znížená",J276,0)</f>
        <v>0</v>
      </c>
      <c r="BG276" s="144">
        <f>IF(N276="zákl. prenesená",J276,0)</f>
        <v>0</v>
      </c>
      <c r="BH276" s="144">
        <f>IF(N276="zníž. prenesená",J276,0)</f>
        <v>0</v>
      </c>
      <c r="BI276" s="144">
        <f>IF(N276="nulová",J276,0)</f>
        <v>0</v>
      </c>
      <c r="BJ276" s="6" t="s">
        <v>96</v>
      </c>
      <c r="BK276" s="144">
        <f>ROUND(I276*H276,2)</f>
        <v>0</v>
      </c>
      <c r="BL276" s="6" t="s">
        <v>81</v>
      </c>
      <c r="BM276" s="143" t="s">
        <v>504</v>
      </c>
    </row>
    <row r="277" spans="2:65" s="16" customFormat="1" ht="16.5" customHeight="1">
      <c r="B277" s="131"/>
      <c r="C277" s="132" t="s">
        <v>68</v>
      </c>
      <c r="D277" s="132" t="s">
        <v>130</v>
      </c>
      <c r="E277" s="133" t="s">
        <v>2058</v>
      </c>
      <c r="F277" s="134" t="s">
        <v>2059</v>
      </c>
      <c r="G277" s="135" t="s">
        <v>1942</v>
      </c>
      <c r="H277" s="136">
        <v>2</v>
      </c>
      <c r="I277" s="137"/>
      <c r="J277" s="137">
        <f>ROUND(I277*H277,2)</f>
        <v>0</v>
      </c>
      <c r="K277" s="138"/>
      <c r="L277" s="17"/>
      <c r="M277" s="139"/>
      <c r="N277" s="140" t="s">
        <v>34</v>
      </c>
      <c r="O277" s="141">
        <v>0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81</v>
      </c>
      <c r="AT277" s="143" t="s">
        <v>130</v>
      </c>
      <c r="AU277" s="143" t="s">
        <v>76</v>
      </c>
      <c r="AY277" s="6" t="s">
        <v>128</v>
      </c>
      <c r="BE277" s="144">
        <f>IF(N277="základná",J277,0)</f>
        <v>0</v>
      </c>
      <c r="BF277" s="144">
        <f>IF(N277="znížená",J277,0)</f>
        <v>0</v>
      </c>
      <c r="BG277" s="144">
        <f>IF(N277="zákl. prenesená",J277,0)</f>
        <v>0</v>
      </c>
      <c r="BH277" s="144">
        <f>IF(N277="zníž. prenesená",J277,0)</f>
        <v>0</v>
      </c>
      <c r="BI277" s="144">
        <f>IF(N277="nulová",J277,0)</f>
        <v>0</v>
      </c>
      <c r="BJ277" s="6" t="s">
        <v>96</v>
      </c>
      <c r="BK277" s="144">
        <f>ROUND(I277*H277,2)</f>
        <v>0</v>
      </c>
      <c r="BL277" s="6" t="s">
        <v>81</v>
      </c>
      <c r="BM277" s="143" t="s">
        <v>507</v>
      </c>
    </row>
    <row r="278" spans="2:65" s="119" customFormat="1" ht="25.95" customHeight="1">
      <c r="B278" s="120"/>
      <c r="D278" s="121" t="s">
        <v>67</v>
      </c>
      <c r="E278" s="122" t="s">
        <v>1986</v>
      </c>
      <c r="F278" s="122" t="s">
        <v>1987</v>
      </c>
      <c r="J278" s="123">
        <f>BK278</f>
        <v>0</v>
      </c>
      <c r="L278" s="120"/>
      <c r="M278" s="124"/>
      <c r="P278" s="125">
        <f>P279</f>
        <v>0</v>
      </c>
      <c r="R278" s="125">
        <f>R279</f>
        <v>0</v>
      </c>
      <c r="T278" s="126">
        <f>T279</f>
        <v>0</v>
      </c>
      <c r="AR278" s="121" t="s">
        <v>76</v>
      </c>
      <c r="AT278" s="127" t="s">
        <v>67</v>
      </c>
      <c r="AU278" s="127" t="s">
        <v>68</v>
      </c>
      <c r="AY278" s="121" t="s">
        <v>128</v>
      </c>
      <c r="BK278" s="128">
        <f>BK279</f>
        <v>0</v>
      </c>
    </row>
    <row r="279" spans="2:65" s="16" customFormat="1" ht="16.5" customHeight="1">
      <c r="B279" s="131"/>
      <c r="C279" s="132" t="s">
        <v>68</v>
      </c>
      <c r="D279" s="132" t="s">
        <v>130</v>
      </c>
      <c r="E279" s="133" t="s">
        <v>1988</v>
      </c>
      <c r="F279" s="134" t="s">
        <v>1989</v>
      </c>
      <c r="G279" s="135" t="s">
        <v>1942</v>
      </c>
      <c r="H279" s="136">
        <v>6</v>
      </c>
      <c r="I279" s="137"/>
      <c r="J279" s="137">
        <f>ROUND(I279*H279,2)</f>
        <v>0</v>
      </c>
      <c r="K279" s="138"/>
      <c r="L279" s="17"/>
      <c r="M279" s="139"/>
      <c r="N279" s="140" t="s">
        <v>34</v>
      </c>
      <c r="O279" s="141">
        <v>0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81</v>
      </c>
      <c r="AT279" s="143" t="s">
        <v>130</v>
      </c>
      <c r="AU279" s="143" t="s">
        <v>76</v>
      </c>
      <c r="AY279" s="6" t="s">
        <v>128</v>
      </c>
      <c r="BE279" s="144">
        <f>IF(N279="základná",J279,0)</f>
        <v>0</v>
      </c>
      <c r="BF279" s="144">
        <f>IF(N279="znížená",J279,0)</f>
        <v>0</v>
      </c>
      <c r="BG279" s="144">
        <f>IF(N279="zákl. prenesená",J279,0)</f>
        <v>0</v>
      </c>
      <c r="BH279" s="144">
        <f>IF(N279="zníž. prenesená",J279,0)</f>
        <v>0</v>
      </c>
      <c r="BI279" s="144">
        <f>IF(N279="nulová",J279,0)</f>
        <v>0</v>
      </c>
      <c r="BJ279" s="6" t="s">
        <v>96</v>
      </c>
      <c r="BK279" s="144">
        <f>ROUND(I279*H279,2)</f>
        <v>0</v>
      </c>
      <c r="BL279" s="6" t="s">
        <v>81</v>
      </c>
      <c r="BM279" s="143" t="s">
        <v>510</v>
      </c>
    </row>
    <row r="280" spans="2:65" s="119" customFormat="1" ht="25.95" customHeight="1">
      <c r="B280" s="120"/>
      <c r="D280" s="121" t="s">
        <v>67</v>
      </c>
      <c r="E280" s="122" t="s">
        <v>1990</v>
      </c>
      <c r="F280" s="122" t="s">
        <v>1991</v>
      </c>
      <c r="J280" s="123">
        <f>BK280</f>
        <v>0</v>
      </c>
      <c r="L280" s="120"/>
      <c r="M280" s="124"/>
      <c r="P280" s="125">
        <f>SUM(P281:P282)</f>
        <v>0</v>
      </c>
      <c r="R280" s="125">
        <f>SUM(R281:R282)</f>
        <v>0</v>
      </c>
      <c r="T280" s="126">
        <f>SUM(T281:T282)</f>
        <v>0</v>
      </c>
      <c r="AR280" s="121" t="s">
        <v>76</v>
      </c>
      <c r="AT280" s="127" t="s">
        <v>67</v>
      </c>
      <c r="AU280" s="127" t="s">
        <v>68</v>
      </c>
      <c r="AY280" s="121" t="s">
        <v>128</v>
      </c>
      <c r="BK280" s="128">
        <f>SUM(BK281:BK282)</f>
        <v>0</v>
      </c>
    </row>
    <row r="281" spans="2:65" s="16" customFormat="1" ht="16.5" customHeight="1">
      <c r="B281" s="131"/>
      <c r="C281" s="132" t="s">
        <v>68</v>
      </c>
      <c r="D281" s="132" t="s">
        <v>130</v>
      </c>
      <c r="E281" s="133" t="s">
        <v>2060</v>
      </c>
      <c r="F281" s="134" t="s">
        <v>2061</v>
      </c>
      <c r="G281" s="135" t="s">
        <v>136</v>
      </c>
      <c r="H281" s="136">
        <v>81</v>
      </c>
      <c r="I281" s="137"/>
      <c r="J281" s="137">
        <f>ROUND(I281*H281,2)</f>
        <v>0</v>
      </c>
      <c r="K281" s="138"/>
      <c r="L281" s="17"/>
      <c r="M281" s="139"/>
      <c r="N281" s="140" t="s">
        <v>34</v>
      </c>
      <c r="O281" s="141">
        <v>0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81</v>
      </c>
      <c r="AT281" s="143" t="s">
        <v>130</v>
      </c>
      <c r="AU281" s="143" t="s">
        <v>76</v>
      </c>
      <c r="AY281" s="6" t="s">
        <v>128</v>
      </c>
      <c r="BE281" s="144">
        <f>IF(N281="základná",J281,0)</f>
        <v>0</v>
      </c>
      <c r="BF281" s="144">
        <f>IF(N281="znížená",J281,0)</f>
        <v>0</v>
      </c>
      <c r="BG281" s="144">
        <f>IF(N281="zákl. prenesená",J281,0)</f>
        <v>0</v>
      </c>
      <c r="BH281" s="144">
        <f>IF(N281="zníž. prenesená",J281,0)</f>
        <v>0</v>
      </c>
      <c r="BI281" s="144">
        <f>IF(N281="nulová",J281,0)</f>
        <v>0</v>
      </c>
      <c r="BJ281" s="6" t="s">
        <v>96</v>
      </c>
      <c r="BK281" s="144">
        <f>ROUND(I281*H281,2)</f>
        <v>0</v>
      </c>
      <c r="BL281" s="6" t="s">
        <v>81</v>
      </c>
      <c r="BM281" s="143" t="s">
        <v>513</v>
      </c>
    </row>
    <row r="282" spans="2:65" s="16" customFormat="1" ht="16.5" customHeight="1">
      <c r="B282" s="131"/>
      <c r="C282" s="132" t="s">
        <v>68</v>
      </c>
      <c r="D282" s="132" t="s">
        <v>130</v>
      </c>
      <c r="E282" s="133" t="s">
        <v>1992</v>
      </c>
      <c r="F282" s="134" t="s">
        <v>1993</v>
      </c>
      <c r="G282" s="135" t="s">
        <v>136</v>
      </c>
      <c r="H282" s="136">
        <v>4</v>
      </c>
      <c r="I282" s="137"/>
      <c r="J282" s="137">
        <f>ROUND(I282*H282,2)</f>
        <v>0</v>
      </c>
      <c r="K282" s="138"/>
      <c r="L282" s="17"/>
      <c r="M282" s="139"/>
      <c r="N282" s="140" t="s">
        <v>34</v>
      </c>
      <c r="O282" s="141">
        <v>0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81</v>
      </c>
      <c r="AT282" s="143" t="s">
        <v>130</v>
      </c>
      <c r="AU282" s="143" t="s">
        <v>76</v>
      </c>
      <c r="AY282" s="6" t="s">
        <v>128</v>
      </c>
      <c r="BE282" s="144">
        <f>IF(N282="základná",J282,0)</f>
        <v>0</v>
      </c>
      <c r="BF282" s="144">
        <f>IF(N282="znížená",J282,0)</f>
        <v>0</v>
      </c>
      <c r="BG282" s="144">
        <f>IF(N282="zákl. prenesená",J282,0)</f>
        <v>0</v>
      </c>
      <c r="BH282" s="144">
        <f>IF(N282="zníž. prenesená",J282,0)</f>
        <v>0</v>
      </c>
      <c r="BI282" s="144">
        <f>IF(N282="nulová",J282,0)</f>
        <v>0</v>
      </c>
      <c r="BJ282" s="6" t="s">
        <v>96</v>
      </c>
      <c r="BK282" s="144">
        <f>ROUND(I282*H282,2)</f>
        <v>0</v>
      </c>
      <c r="BL282" s="6" t="s">
        <v>81</v>
      </c>
      <c r="BM282" s="143" t="s">
        <v>516</v>
      </c>
    </row>
    <row r="283" spans="2:65" s="119" customFormat="1" ht="25.95" customHeight="1">
      <c r="B283" s="120"/>
      <c r="D283" s="121" t="s">
        <v>67</v>
      </c>
      <c r="E283" s="122" t="s">
        <v>2062</v>
      </c>
      <c r="F283" s="122" t="s">
        <v>2063</v>
      </c>
      <c r="J283" s="123">
        <f>BK283</f>
        <v>0</v>
      </c>
      <c r="L283" s="120"/>
      <c r="M283" s="124"/>
      <c r="P283" s="125">
        <f>SUM(P284:P289)</f>
        <v>0</v>
      </c>
      <c r="R283" s="125">
        <f>SUM(R284:R289)</f>
        <v>0</v>
      </c>
      <c r="T283" s="126">
        <f>SUM(T284:T289)</f>
        <v>0</v>
      </c>
      <c r="AR283" s="121" t="s">
        <v>76</v>
      </c>
      <c r="AT283" s="127" t="s">
        <v>67</v>
      </c>
      <c r="AU283" s="127" t="s">
        <v>68</v>
      </c>
      <c r="AY283" s="121" t="s">
        <v>128</v>
      </c>
      <c r="BK283" s="128">
        <f>SUM(BK284:BK289)</f>
        <v>0</v>
      </c>
    </row>
    <row r="284" spans="2:65" s="16" customFormat="1" ht="16.5" customHeight="1">
      <c r="B284" s="131"/>
      <c r="C284" s="132" t="s">
        <v>68</v>
      </c>
      <c r="D284" s="132" t="s">
        <v>130</v>
      </c>
      <c r="E284" s="133" t="s">
        <v>2064</v>
      </c>
      <c r="F284" s="134" t="s">
        <v>2065</v>
      </c>
      <c r="G284" s="135" t="s">
        <v>148</v>
      </c>
      <c r="H284" s="136">
        <v>1</v>
      </c>
      <c r="I284" s="137"/>
      <c r="J284" s="137">
        <f t="shared" ref="J284:J289" si="20">ROUND(I284*H284,2)</f>
        <v>0</v>
      </c>
      <c r="K284" s="138"/>
      <c r="L284" s="17"/>
      <c r="M284" s="139"/>
      <c r="N284" s="140" t="s">
        <v>34</v>
      </c>
      <c r="O284" s="141">
        <v>0</v>
      </c>
      <c r="P284" s="141">
        <f t="shared" ref="P284:P289" si="21">O284*H284</f>
        <v>0</v>
      </c>
      <c r="Q284" s="141">
        <v>0</v>
      </c>
      <c r="R284" s="141">
        <f t="shared" ref="R284:R289" si="22">Q284*H284</f>
        <v>0</v>
      </c>
      <c r="S284" s="141">
        <v>0</v>
      </c>
      <c r="T284" s="142">
        <f t="shared" ref="T284:T289" si="23">S284*H284</f>
        <v>0</v>
      </c>
      <c r="AR284" s="143" t="s">
        <v>81</v>
      </c>
      <c r="AT284" s="143" t="s">
        <v>130</v>
      </c>
      <c r="AU284" s="143" t="s">
        <v>76</v>
      </c>
      <c r="AY284" s="6" t="s">
        <v>128</v>
      </c>
      <c r="BE284" s="144">
        <f t="shared" ref="BE284:BE289" si="24">IF(N284="základná",J284,0)</f>
        <v>0</v>
      </c>
      <c r="BF284" s="144">
        <f t="shared" ref="BF284:BF289" si="25">IF(N284="znížená",J284,0)</f>
        <v>0</v>
      </c>
      <c r="BG284" s="144">
        <f t="shared" ref="BG284:BG289" si="26">IF(N284="zákl. prenesená",J284,0)</f>
        <v>0</v>
      </c>
      <c r="BH284" s="144">
        <f t="shared" ref="BH284:BH289" si="27">IF(N284="zníž. prenesená",J284,0)</f>
        <v>0</v>
      </c>
      <c r="BI284" s="144">
        <f t="shared" ref="BI284:BI289" si="28">IF(N284="nulová",J284,0)</f>
        <v>0</v>
      </c>
      <c r="BJ284" s="6" t="s">
        <v>96</v>
      </c>
      <c r="BK284" s="144">
        <f t="shared" ref="BK284:BK289" si="29">ROUND(I284*H284,2)</f>
        <v>0</v>
      </c>
      <c r="BL284" s="6" t="s">
        <v>81</v>
      </c>
      <c r="BM284" s="143" t="s">
        <v>519</v>
      </c>
    </row>
    <row r="285" spans="2:65" s="16" customFormat="1" ht="16.5" customHeight="1">
      <c r="B285" s="131"/>
      <c r="C285" s="132" t="s">
        <v>68</v>
      </c>
      <c r="D285" s="132" t="s">
        <v>130</v>
      </c>
      <c r="E285" s="133" t="s">
        <v>2066</v>
      </c>
      <c r="F285" s="134" t="s">
        <v>2067</v>
      </c>
      <c r="G285" s="135" t="s">
        <v>148</v>
      </c>
      <c r="H285" s="136">
        <v>3</v>
      </c>
      <c r="I285" s="137"/>
      <c r="J285" s="137">
        <f t="shared" si="20"/>
        <v>0</v>
      </c>
      <c r="K285" s="138"/>
      <c r="L285" s="17"/>
      <c r="M285" s="139"/>
      <c r="N285" s="140" t="s">
        <v>34</v>
      </c>
      <c r="O285" s="141">
        <v>0</v>
      </c>
      <c r="P285" s="141">
        <f t="shared" si="21"/>
        <v>0</v>
      </c>
      <c r="Q285" s="141">
        <v>0</v>
      </c>
      <c r="R285" s="141">
        <f t="shared" si="22"/>
        <v>0</v>
      </c>
      <c r="S285" s="141">
        <v>0</v>
      </c>
      <c r="T285" s="142">
        <f t="shared" si="23"/>
        <v>0</v>
      </c>
      <c r="AR285" s="143" t="s">
        <v>81</v>
      </c>
      <c r="AT285" s="143" t="s">
        <v>130</v>
      </c>
      <c r="AU285" s="143" t="s">
        <v>76</v>
      </c>
      <c r="AY285" s="6" t="s">
        <v>128</v>
      </c>
      <c r="BE285" s="144">
        <f t="shared" si="24"/>
        <v>0</v>
      </c>
      <c r="BF285" s="144">
        <f t="shared" si="25"/>
        <v>0</v>
      </c>
      <c r="BG285" s="144">
        <f t="shared" si="26"/>
        <v>0</v>
      </c>
      <c r="BH285" s="144">
        <f t="shared" si="27"/>
        <v>0</v>
      </c>
      <c r="BI285" s="144">
        <f t="shared" si="28"/>
        <v>0</v>
      </c>
      <c r="BJ285" s="6" t="s">
        <v>96</v>
      </c>
      <c r="BK285" s="144">
        <f t="shared" si="29"/>
        <v>0</v>
      </c>
      <c r="BL285" s="6" t="s">
        <v>81</v>
      </c>
      <c r="BM285" s="143" t="s">
        <v>522</v>
      </c>
    </row>
    <row r="286" spans="2:65" s="16" customFormat="1" ht="16.5" customHeight="1">
      <c r="B286" s="131"/>
      <c r="C286" s="132" t="s">
        <v>68</v>
      </c>
      <c r="D286" s="132" t="s">
        <v>130</v>
      </c>
      <c r="E286" s="133" t="s">
        <v>2068</v>
      </c>
      <c r="F286" s="134" t="s">
        <v>2069</v>
      </c>
      <c r="G286" s="135" t="s">
        <v>148</v>
      </c>
      <c r="H286" s="136">
        <v>1</v>
      </c>
      <c r="I286" s="137"/>
      <c r="J286" s="137">
        <f t="shared" si="20"/>
        <v>0</v>
      </c>
      <c r="K286" s="138"/>
      <c r="L286" s="17"/>
      <c r="M286" s="139"/>
      <c r="N286" s="140" t="s">
        <v>34</v>
      </c>
      <c r="O286" s="141">
        <v>0</v>
      </c>
      <c r="P286" s="141">
        <f t="shared" si="21"/>
        <v>0</v>
      </c>
      <c r="Q286" s="141">
        <v>0</v>
      </c>
      <c r="R286" s="141">
        <f t="shared" si="22"/>
        <v>0</v>
      </c>
      <c r="S286" s="141">
        <v>0</v>
      </c>
      <c r="T286" s="142">
        <f t="shared" si="23"/>
        <v>0</v>
      </c>
      <c r="AR286" s="143" t="s">
        <v>81</v>
      </c>
      <c r="AT286" s="143" t="s">
        <v>130</v>
      </c>
      <c r="AU286" s="143" t="s">
        <v>76</v>
      </c>
      <c r="AY286" s="6" t="s">
        <v>128</v>
      </c>
      <c r="BE286" s="144">
        <f t="shared" si="24"/>
        <v>0</v>
      </c>
      <c r="BF286" s="144">
        <f t="shared" si="25"/>
        <v>0</v>
      </c>
      <c r="BG286" s="144">
        <f t="shared" si="26"/>
        <v>0</v>
      </c>
      <c r="BH286" s="144">
        <f t="shared" si="27"/>
        <v>0</v>
      </c>
      <c r="BI286" s="144">
        <f t="shared" si="28"/>
        <v>0</v>
      </c>
      <c r="BJ286" s="6" t="s">
        <v>96</v>
      </c>
      <c r="BK286" s="144">
        <f t="shared" si="29"/>
        <v>0</v>
      </c>
      <c r="BL286" s="6" t="s">
        <v>81</v>
      </c>
      <c r="BM286" s="143" t="s">
        <v>525</v>
      </c>
    </row>
    <row r="287" spans="2:65" s="16" customFormat="1" ht="16.5" customHeight="1">
      <c r="B287" s="131"/>
      <c r="C287" s="132" t="s">
        <v>68</v>
      </c>
      <c r="D287" s="132" t="s">
        <v>130</v>
      </c>
      <c r="E287" s="133" t="s">
        <v>2070</v>
      </c>
      <c r="F287" s="134" t="s">
        <v>2071</v>
      </c>
      <c r="G287" s="135" t="s">
        <v>148</v>
      </c>
      <c r="H287" s="136">
        <v>1</v>
      </c>
      <c r="I287" s="137"/>
      <c r="J287" s="137">
        <f t="shared" si="20"/>
        <v>0</v>
      </c>
      <c r="K287" s="138"/>
      <c r="L287" s="17"/>
      <c r="M287" s="139"/>
      <c r="N287" s="140" t="s">
        <v>34</v>
      </c>
      <c r="O287" s="141">
        <v>0</v>
      </c>
      <c r="P287" s="141">
        <f t="shared" si="21"/>
        <v>0</v>
      </c>
      <c r="Q287" s="141">
        <v>0</v>
      </c>
      <c r="R287" s="141">
        <f t="shared" si="22"/>
        <v>0</v>
      </c>
      <c r="S287" s="141">
        <v>0</v>
      </c>
      <c r="T287" s="142">
        <f t="shared" si="23"/>
        <v>0</v>
      </c>
      <c r="AR287" s="143" t="s">
        <v>81</v>
      </c>
      <c r="AT287" s="143" t="s">
        <v>130</v>
      </c>
      <c r="AU287" s="143" t="s">
        <v>76</v>
      </c>
      <c r="AY287" s="6" t="s">
        <v>128</v>
      </c>
      <c r="BE287" s="144">
        <f t="shared" si="24"/>
        <v>0</v>
      </c>
      <c r="BF287" s="144">
        <f t="shared" si="25"/>
        <v>0</v>
      </c>
      <c r="BG287" s="144">
        <f t="shared" si="26"/>
        <v>0</v>
      </c>
      <c r="BH287" s="144">
        <f t="shared" si="27"/>
        <v>0</v>
      </c>
      <c r="BI287" s="144">
        <f t="shared" si="28"/>
        <v>0</v>
      </c>
      <c r="BJ287" s="6" t="s">
        <v>96</v>
      </c>
      <c r="BK287" s="144">
        <f t="shared" si="29"/>
        <v>0</v>
      </c>
      <c r="BL287" s="6" t="s">
        <v>81</v>
      </c>
      <c r="BM287" s="143" t="s">
        <v>530</v>
      </c>
    </row>
    <row r="288" spans="2:65" s="16" customFormat="1" ht="16.5" customHeight="1">
      <c r="B288" s="131"/>
      <c r="C288" s="132" t="s">
        <v>68</v>
      </c>
      <c r="D288" s="132" t="s">
        <v>130</v>
      </c>
      <c r="E288" s="133" t="s">
        <v>2072</v>
      </c>
      <c r="F288" s="134" t="s">
        <v>2073</v>
      </c>
      <c r="G288" s="135" t="s">
        <v>148</v>
      </c>
      <c r="H288" s="136">
        <v>1</v>
      </c>
      <c r="I288" s="137"/>
      <c r="J288" s="137">
        <f t="shared" si="20"/>
        <v>0</v>
      </c>
      <c r="K288" s="138"/>
      <c r="L288" s="17"/>
      <c r="M288" s="139"/>
      <c r="N288" s="140" t="s">
        <v>34</v>
      </c>
      <c r="O288" s="141">
        <v>0</v>
      </c>
      <c r="P288" s="141">
        <f t="shared" si="21"/>
        <v>0</v>
      </c>
      <c r="Q288" s="141">
        <v>0</v>
      </c>
      <c r="R288" s="141">
        <f t="shared" si="22"/>
        <v>0</v>
      </c>
      <c r="S288" s="141">
        <v>0</v>
      </c>
      <c r="T288" s="142">
        <f t="shared" si="23"/>
        <v>0</v>
      </c>
      <c r="AR288" s="143" t="s">
        <v>81</v>
      </c>
      <c r="AT288" s="143" t="s">
        <v>130</v>
      </c>
      <c r="AU288" s="143" t="s">
        <v>76</v>
      </c>
      <c r="AY288" s="6" t="s">
        <v>128</v>
      </c>
      <c r="BE288" s="144">
        <f t="shared" si="24"/>
        <v>0</v>
      </c>
      <c r="BF288" s="144">
        <f t="shared" si="25"/>
        <v>0</v>
      </c>
      <c r="BG288" s="144">
        <f t="shared" si="26"/>
        <v>0</v>
      </c>
      <c r="BH288" s="144">
        <f t="shared" si="27"/>
        <v>0</v>
      </c>
      <c r="BI288" s="144">
        <f t="shared" si="28"/>
        <v>0</v>
      </c>
      <c r="BJ288" s="6" t="s">
        <v>96</v>
      </c>
      <c r="BK288" s="144">
        <f t="shared" si="29"/>
        <v>0</v>
      </c>
      <c r="BL288" s="6" t="s">
        <v>81</v>
      </c>
      <c r="BM288" s="143" t="s">
        <v>535</v>
      </c>
    </row>
    <row r="289" spans="2:65" s="16" customFormat="1" ht="16.5" customHeight="1">
      <c r="B289" s="131"/>
      <c r="C289" s="132" t="s">
        <v>68</v>
      </c>
      <c r="D289" s="132" t="s">
        <v>130</v>
      </c>
      <c r="E289" s="133" t="s">
        <v>2074</v>
      </c>
      <c r="F289" s="134" t="s">
        <v>2075</v>
      </c>
      <c r="G289" s="135" t="s">
        <v>148</v>
      </c>
      <c r="H289" s="136">
        <v>2</v>
      </c>
      <c r="I289" s="137"/>
      <c r="J289" s="137">
        <f t="shared" si="20"/>
        <v>0</v>
      </c>
      <c r="K289" s="138"/>
      <c r="L289" s="17"/>
      <c r="M289" s="139"/>
      <c r="N289" s="140" t="s">
        <v>34</v>
      </c>
      <c r="O289" s="141">
        <v>0</v>
      </c>
      <c r="P289" s="141">
        <f t="shared" si="21"/>
        <v>0</v>
      </c>
      <c r="Q289" s="141">
        <v>0</v>
      </c>
      <c r="R289" s="141">
        <f t="shared" si="22"/>
        <v>0</v>
      </c>
      <c r="S289" s="141">
        <v>0</v>
      </c>
      <c r="T289" s="142">
        <f t="shared" si="23"/>
        <v>0</v>
      </c>
      <c r="AR289" s="143" t="s">
        <v>81</v>
      </c>
      <c r="AT289" s="143" t="s">
        <v>130</v>
      </c>
      <c r="AU289" s="143" t="s">
        <v>76</v>
      </c>
      <c r="AY289" s="6" t="s">
        <v>128</v>
      </c>
      <c r="BE289" s="144">
        <f t="shared" si="24"/>
        <v>0</v>
      </c>
      <c r="BF289" s="144">
        <f t="shared" si="25"/>
        <v>0</v>
      </c>
      <c r="BG289" s="144">
        <f t="shared" si="26"/>
        <v>0</v>
      </c>
      <c r="BH289" s="144">
        <f t="shared" si="27"/>
        <v>0</v>
      </c>
      <c r="BI289" s="144">
        <f t="shared" si="28"/>
        <v>0</v>
      </c>
      <c r="BJ289" s="6" t="s">
        <v>96</v>
      </c>
      <c r="BK289" s="144">
        <f t="shared" si="29"/>
        <v>0</v>
      </c>
      <c r="BL289" s="6" t="s">
        <v>81</v>
      </c>
      <c r="BM289" s="143" t="s">
        <v>538</v>
      </c>
    </row>
    <row r="290" spans="2:65" s="119" customFormat="1" ht="25.95" customHeight="1">
      <c r="B290" s="120"/>
      <c r="D290" s="121" t="s">
        <v>67</v>
      </c>
      <c r="E290" s="122" t="s">
        <v>1986</v>
      </c>
      <c r="F290" s="122" t="s">
        <v>1987</v>
      </c>
      <c r="J290" s="123">
        <f>BK290</f>
        <v>0</v>
      </c>
      <c r="L290" s="120"/>
      <c r="M290" s="124"/>
      <c r="P290" s="125">
        <f>P291</f>
        <v>0</v>
      </c>
      <c r="R290" s="125">
        <f>R291</f>
        <v>0</v>
      </c>
      <c r="T290" s="126">
        <f>T291</f>
        <v>0</v>
      </c>
      <c r="AR290" s="121" t="s">
        <v>76</v>
      </c>
      <c r="AT290" s="127" t="s">
        <v>67</v>
      </c>
      <c r="AU290" s="127" t="s">
        <v>68</v>
      </c>
      <c r="AY290" s="121" t="s">
        <v>128</v>
      </c>
      <c r="BK290" s="128">
        <f>BK291</f>
        <v>0</v>
      </c>
    </row>
    <row r="291" spans="2:65" s="16" customFormat="1" ht="16.5" customHeight="1">
      <c r="B291" s="131"/>
      <c r="C291" s="132" t="s">
        <v>68</v>
      </c>
      <c r="D291" s="132" t="s">
        <v>130</v>
      </c>
      <c r="E291" s="133" t="s">
        <v>2076</v>
      </c>
      <c r="F291" s="134" t="s">
        <v>2077</v>
      </c>
      <c r="G291" s="135" t="s">
        <v>1942</v>
      </c>
      <c r="H291" s="136">
        <v>5</v>
      </c>
      <c r="I291" s="137"/>
      <c r="J291" s="137">
        <f>ROUND(I291*H291,2)</f>
        <v>0</v>
      </c>
      <c r="K291" s="138"/>
      <c r="L291" s="17"/>
      <c r="M291" s="139"/>
      <c r="N291" s="140" t="s">
        <v>34</v>
      </c>
      <c r="O291" s="141">
        <v>0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81</v>
      </c>
      <c r="AT291" s="143" t="s">
        <v>130</v>
      </c>
      <c r="AU291" s="143" t="s">
        <v>76</v>
      </c>
      <c r="AY291" s="6" t="s">
        <v>128</v>
      </c>
      <c r="BE291" s="144">
        <f>IF(N291="základná",J291,0)</f>
        <v>0</v>
      </c>
      <c r="BF291" s="144">
        <f>IF(N291="znížená",J291,0)</f>
        <v>0</v>
      </c>
      <c r="BG291" s="144">
        <f>IF(N291="zákl. prenesená",J291,0)</f>
        <v>0</v>
      </c>
      <c r="BH291" s="144">
        <f>IF(N291="zníž. prenesená",J291,0)</f>
        <v>0</v>
      </c>
      <c r="BI291" s="144">
        <f>IF(N291="nulová",J291,0)</f>
        <v>0</v>
      </c>
      <c r="BJ291" s="6" t="s">
        <v>96</v>
      </c>
      <c r="BK291" s="144">
        <f>ROUND(I291*H291,2)</f>
        <v>0</v>
      </c>
      <c r="BL291" s="6" t="s">
        <v>81</v>
      </c>
      <c r="BM291" s="143" t="s">
        <v>541</v>
      </c>
    </row>
    <row r="292" spans="2:65" s="119" customFormat="1" ht="25.95" customHeight="1">
      <c r="B292" s="120"/>
      <c r="D292" s="121" t="s">
        <v>67</v>
      </c>
      <c r="E292" s="122" t="s">
        <v>2078</v>
      </c>
      <c r="F292" s="122" t="s">
        <v>2079</v>
      </c>
      <c r="J292" s="123">
        <f>BK292</f>
        <v>0</v>
      </c>
      <c r="L292" s="120"/>
      <c r="M292" s="124"/>
      <c r="P292" s="125">
        <f>SUM(P293:P295)</f>
        <v>0</v>
      </c>
      <c r="R292" s="125">
        <f>SUM(R293:R295)</f>
        <v>0</v>
      </c>
      <c r="T292" s="126">
        <f>SUM(T293:T295)</f>
        <v>0</v>
      </c>
      <c r="AR292" s="121" t="s">
        <v>76</v>
      </c>
      <c r="AT292" s="127" t="s">
        <v>67</v>
      </c>
      <c r="AU292" s="127" t="s">
        <v>68</v>
      </c>
      <c r="AY292" s="121" t="s">
        <v>128</v>
      </c>
      <c r="BK292" s="128">
        <f>SUM(BK293:BK295)</f>
        <v>0</v>
      </c>
    </row>
    <row r="293" spans="2:65" s="16" customFormat="1" ht="16.5" customHeight="1">
      <c r="B293" s="131"/>
      <c r="C293" s="132" t="s">
        <v>68</v>
      </c>
      <c r="D293" s="132" t="s">
        <v>130</v>
      </c>
      <c r="E293" s="133" t="s">
        <v>2080</v>
      </c>
      <c r="F293" s="134" t="s">
        <v>2081</v>
      </c>
      <c r="G293" s="135" t="s">
        <v>1942</v>
      </c>
      <c r="H293" s="136">
        <v>8</v>
      </c>
      <c r="I293" s="137"/>
      <c r="J293" s="137">
        <f>ROUND(I293*H293,2)</f>
        <v>0</v>
      </c>
      <c r="K293" s="138"/>
      <c r="L293" s="17"/>
      <c r="M293" s="139"/>
      <c r="N293" s="140" t="s">
        <v>34</v>
      </c>
      <c r="O293" s="141">
        <v>0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81</v>
      </c>
      <c r="AT293" s="143" t="s">
        <v>130</v>
      </c>
      <c r="AU293" s="143" t="s">
        <v>76</v>
      </c>
      <c r="AY293" s="6" t="s">
        <v>128</v>
      </c>
      <c r="BE293" s="144">
        <f>IF(N293="základná",J293,0)</f>
        <v>0</v>
      </c>
      <c r="BF293" s="144">
        <f>IF(N293="znížená",J293,0)</f>
        <v>0</v>
      </c>
      <c r="BG293" s="144">
        <f>IF(N293="zákl. prenesená",J293,0)</f>
        <v>0</v>
      </c>
      <c r="BH293" s="144">
        <f>IF(N293="zníž. prenesená",J293,0)</f>
        <v>0</v>
      </c>
      <c r="BI293" s="144">
        <f>IF(N293="nulová",J293,0)</f>
        <v>0</v>
      </c>
      <c r="BJ293" s="6" t="s">
        <v>96</v>
      </c>
      <c r="BK293" s="144">
        <f>ROUND(I293*H293,2)</f>
        <v>0</v>
      </c>
      <c r="BL293" s="6" t="s">
        <v>81</v>
      </c>
      <c r="BM293" s="143" t="s">
        <v>544</v>
      </c>
    </row>
    <row r="294" spans="2:65" s="16" customFormat="1" ht="16.5" customHeight="1">
      <c r="B294" s="131"/>
      <c r="C294" s="132" t="s">
        <v>68</v>
      </c>
      <c r="D294" s="132" t="s">
        <v>130</v>
      </c>
      <c r="E294" s="133" t="s">
        <v>2082</v>
      </c>
      <c r="F294" s="134" t="s">
        <v>2083</v>
      </c>
      <c r="G294" s="135" t="s">
        <v>1942</v>
      </c>
      <c r="H294" s="136">
        <v>40</v>
      </c>
      <c r="I294" s="137"/>
      <c r="J294" s="137">
        <f>ROUND(I294*H294,2)</f>
        <v>0</v>
      </c>
      <c r="K294" s="138"/>
      <c r="L294" s="17"/>
      <c r="M294" s="139"/>
      <c r="N294" s="140" t="s">
        <v>34</v>
      </c>
      <c r="O294" s="141">
        <v>0</v>
      </c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143" t="s">
        <v>81</v>
      </c>
      <c r="AT294" s="143" t="s">
        <v>130</v>
      </c>
      <c r="AU294" s="143" t="s">
        <v>76</v>
      </c>
      <c r="AY294" s="6" t="s">
        <v>128</v>
      </c>
      <c r="BE294" s="144">
        <f>IF(N294="základná",J294,0)</f>
        <v>0</v>
      </c>
      <c r="BF294" s="144">
        <f>IF(N294="znížená",J294,0)</f>
        <v>0</v>
      </c>
      <c r="BG294" s="144">
        <f>IF(N294="zákl. prenesená",J294,0)</f>
        <v>0</v>
      </c>
      <c r="BH294" s="144">
        <f>IF(N294="zníž. prenesená",J294,0)</f>
        <v>0</v>
      </c>
      <c r="BI294" s="144">
        <f>IF(N294="nulová",J294,0)</f>
        <v>0</v>
      </c>
      <c r="BJ294" s="6" t="s">
        <v>96</v>
      </c>
      <c r="BK294" s="144">
        <f>ROUND(I294*H294,2)</f>
        <v>0</v>
      </c>
      <c r="BL294" s="6" t="s">
        <v>81</v>
      </c>
      <c r="BM294" s="143" t="s">
        <v>547</v>
      </c>
    </row>
    <row r="295" spans="2:65" s="16" customFormat="1" ht="16.5" customHeight="1">
      <c r="B295" s="131"/>
      <c r="C295" s="132" t="s">
        <v>68</v>
      </c>
      <c r="D295" s="132" t="s">
        <v>130</v>
      </c>
      <c r="E295" s="133" t="s">
        <v>2084</v>
      </c>
      <c r="F295" s="134" t="s">
        <v>2085</v>
      </c>
      <c r="G295" s="135" t="s">
        <v>1942</v>
      </c>
      <c r="H295" s="136">
        <v>8</v>
      </c>
      <c r="I295" s="137"/>
      <c r="J295" s="137">
        <f>ROUND(I295*H295,2)</f>
        <v>0</v>
      </c>
      <c r="K295" s="138"/>
      <c r="L295" s="17"/>
      <c r="M295" s="139"/>
      <c r="N295" s="140" t="s">
        <v>34</v>
      </c>
      <c r="O295" s="141">
        <v>0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81</v>
      </c>
      <c r="AT295" s="143" t="s">
        <v>130</v>
      </c>
      <c r="AU295" s="143" t="s">
        <v>76</v>
      </c>
      <c r="AY295" s="6" t="s">
        <v>128</v>
      </c>
      <c r="BE295" s="144">
        <f>IF(N295="základná",J295,0)</f>
        <v>0</v>
      </c>
      <c r="BF295" s="144">
        <f>IF(N295="znížená",J295,0)</f>
        <v>0</v>
      </c>
      <c r="BG295" s="144">
        <f>IF(N295="zákl. prenesená",J295,0)</f>
        <v>0</v>
      </c>
      <c r="BH295" s="144">
        <f>IF(N295="zníž. prenesená",J295,0)</f>
        <v>0</v>
      </c>
      <c r="BI295" s="144">
        <f>IF(N295="nulová",J295,0)</f>
        <v>0</v>
      </c>
      <c r="BJ295" s="6" t="s">
        <v>96</v>
      </c>
      <c r="BK295" s="144">
        <f>ROUND(I295*H295,2)</f>
        <v>0</v>
      </c>
      <c r="BL295" s="6" t="s">
        <v>81</v>
      </c>
      <c r="BM295" s="143" t="s">
        <v>550</v>
      </c>
    </row>
    <row r="296" spans="2:65" s="119" customFormat="1" ht="25.95" customHeight="1">
      <c r="B296" s="120"/>
      <c r="D296" s="121" t="s">
        <v>67</v>
      </c>
      <c r="E296" s="122" t="s">
        <v>2086</v>
      </c>
      <c r="F296" s="122" t="s">
        <v>2087</v>
      </c>
      <c r="J296" s="123">
        <f>BK296</f>
        <v>0</v>
      </c>
      <c r="L296" s="120"/>
      <c r="M296" s="124"/>
      <c r="P296" s="125">
        <f>SUM(P297:P304)</f>
        <v>0</v>
      </c>
      <c r="R296" s="125">
        <f>SUM(R297:R304)</f>
        <v>0</v>
      </c>
      <c r="T296" s="126">
        <f>SUM(T297:T304)</f>
        <v>0</v>
      </c>
      <c r="AR296" s="121" t="s">
        <v>76</v>
      </c>
      <c r="AT296" s="127" t="s">
        <v>67</v>
      </c>
      <c r="AU296" s="127" t="s">
        <v>68</v>
      </c>
      <c r="AY296" s="121" t="s">
        <v>128</v>
      </c>
      <c r="BK296" s="128">
        <f>SUM(BK297:BK304)</f>
        <v>0</v>
      </c>
    </row>
    <row r="297" spans="2:65" s="16" customFormat="1" ht="16.5" customHeight="1">
      <c r="B297" s="131"/>
      <c r="C297" s="132" t="s">
        <v>68</v>
      </c>
      <c r="D297" s="132" t="s">
        <v>130</v>
      </c>
      <c r="E297" s="133" t="s">
        <v>2088</v>
      </c>
      <c r="F297" s="134" t="s">
        <v>2089</v>
      </c>
      <c r="G297" s="135" t="s">
        <v>148</v>
      </c>
      <c r="H297" s="136">
        <v>2</v>
      </c>
      <c r="I297" s="137"/>
      <c r="J297" s="137">
        <f t="shared" ref="J297:J304" si="30">ROUND(I297*H297,2)</f>
        <v>0</v>
      </c>
      <c r="K297" s="138"/>
      <c r="L297" s="17"/>
      <c r="M297" s="139"/>
      <c r="N297" s="140" t="s">
        <v>34</v>
      </c>
      <c r="O297" s="141">
        <v>0</v>
      </c>
      <c r="P297" s="141">
        <f t="shared" ref="P297:P304" si="31">O297*H297</f>
        <v>0</v>
      </c>
      <c r="Q297" s="141">
        <v>0</v>
      </c>
      <c r="R297" s="141">
        <f t="shared" ref="R297:R304" si="32">Q297*H297</f>
        <v>0</v>
      </c>
      <c r="S297" s="141">
        <v>0</v>
      </c>
      <c r="T297" s="142">
        <f t="shared" ref="T297:T304" si="33">S297*H297</f>
        <v>0</v>
      </c>
      <c r="AR297" s="143" t="s">
        <v>81</v>
      </c>
      <c r="AT297" s="143" t="s">
        <v>130</v>
      </c>
      <c r="AU297" s="143" t="s">
        <v>76</v>
      </c>
      <c r="AY297" s="6" t="s">
        <v>128</v>
      </c>
      <c r="BE297" s="144">
        <f t="shared" ref="BE297:BE304" si="34">IF(N297="základná",J297,0)</f>
        <v>0</v>
      </c>
      <c r="BF297" s="144">
        <f t="shared" ref="BF297:BF304" si="35">IF(N297="znížená",J297,0)</f>
        <v>0</v>
      </c>
      <c r="BG297" s="144">
        <f t="shared" ref="BG297:BG304" si="36">IF(N297="zákl. prenesená",J297,0)</f>
        <v>0</v>
      </c>
      <c r="BH297" s="144">
        <f t="shared" ref="BH297:BH304" si="37">IF(N297="zníž. prenesená",J297,0)</f>
        <v>0</v>
      </c>
      <c r="BI297" s="144">
        <f t="shared" ref="BI297:BI304" si="38">IF(N297="nulová",J297,0)</f>
        <v>0</v>
      </c>
      <c r="BJ297" s="6" t="s">
        <v>96</v>
      </c>
      <c r="BK297" s="144">
        <f t="shared" ref="BK297:BK304" si="39">ROUND(I297*H297,2)</f>
        <v>0</v>
      </c>
      <c r="BL297" s="6" t="s">
        <v>81</v>
      </c>
      <c r="BM297" s="143" t="s">
        <v>553</v>
      </c>
    </row>
    <row r="298" spans="2:65" s="16" customFormat="1" ht="16.5" customHeight="1">
      <c r="B298" s="131"/>
      <c r="C298" s="132" t="s">
        <v>68</v>
      </c>
      <c r="D298" s="132" t="s">
        <v>130</v>
      </c>
      <c r="E298" s="133" t="s">
        <v>2009</v>
      </c>
      <c r="F298" s="134" t="s">
        <v>2010</v>
      </c>
      <c r="G298" s="135" t="s">
        <v>148</v>
      </c>
      <c r="H298" s="136">
        <v>3</v>
      </c>
      <c r="I298" s="137"/>
      <c r="J298" s="137">
        <f t="shared" si="30"/>
        <v>0</v>
      </c>
      <c r="K298" s="138"/>
      <c r="L298" s="17"/>
      <c r="M298" s="139"/>
      <c r="N298" s="140" t="s">
        <v>34</v>
      </c>
      <c r="O298" s="141">
        <v>0</v>
      </c>
      <c r="P298" s="141">
        <f t="shared" si="31"/>
        <v>0</v>
      </c>
      <c r="Q298" s="141">
        <v>0</v>
      </c>
      <c r="R298" s="141">
        <f t="shared" si="32"/>
        <v>0</v>
      </c>
      <c r="S298" s="141">
        <v>0</v>
      </c>
      <c r="T298" s="142">
        <f t="shared" si="33"/>
        <v>0</v>
      </c>
      <c r="AR298" s="143" t="s">
        <v>81</v>
      </c>
      <c r="AT298" s="143" t="s">
        <v>130</v>
      </c>
      <c r="AU298" s="143" t="s">
        <v>76</v>
      </c>
      <c r="AY298" s="6" t="s">
        <v>128</v>
      </c>
      <c r="BE298" s="144">
        <f t="shared" si="34"/>
        <v>0</v>
      </c>
      <c r="BF298" s="144">
        <f t="shared" si="35"/>
        <v>0</v>
      </c>
      <c r="BG298" s="144">
        <f t="shared" si="36"/>
        <v>0</v>
      </c>
      <c r="BH298" s="144">
        <f t="shared" si="37"/>
        <v>0</v>
      </c>
      <c r="BI298" s="144">
        <f t="shared" si="38"/>
        <v>0</v>
      </c>
      <c r="BJ298" s="6" t="s">
        <v>96</v>
      </c>
      <c r="BK298" s="144">
        <f t="shared" si="39"/>
        <v>0</v>
      </c>
      <c r="BL298" s="6" t="s">
        <v>81</v>
      </c>
      <c r="BM298" s="143" t="s">
        <v>556</v>
      </c>
    </row>
    <row r="299" spans="2:65" s="16" customFormat="1" ht="16.5" customHeight="1">
      <c r="B299" s="131"/>
      <c r="C299" s="132" t="s">
        <v>68</v>
      </c>
      <c r="D299" s="132" t="s">
        <v>130</v>
      </c>
      <c r="E299" s="133" t="s">
        <v>2011</v>
      </c>
      <c r="F299" s="134" t="s">
        <v>2012</v>
      </c>
      <c r="G299" s="135" t="s">
        <v>148</v>
      </c>
      <c r="H299" s="136">
        <v>10</v>
      </c>
      <c r="I299" s="137"/>
      <c r="J299" s="137">
        <f t="shared" si="30"/>
        <v>0</v>
      </c>
      <c r="K299" s="138"/>
      <c r="L299" s="17"/>
      <c r="M299" s="139"/>
      <c r="N299" s="140" t="s">
        <v>34</v>
      </c>
      <c r="O299" s="141">
        <v>0</v>
      </c>
      <c r="P299" s="141">
        <f t="shared" si="31"/>
        <v>0</v>
      </c>
      <c r="Q299" s="141">
        <v>0</v>
      </c>
      <c r="R299" s="141">
        <f t="shared" si="32"/>
        <v>0</v>
      </c>
      <c r="S299" s="141">
        <v>0</v>
      </c>
      <c r="T299" s="142">
        <f t="shared" si="33"/>
        <v>0</v>
      </c>
      <c r="AR299" s="143" t="s">
        <v>81</v>
      </c>
      <c r="AT299" s="143" t="s">
        <v>130</v>
      </c>
      <c r="AU299" s="143" t="s">
        <v>76</v>
      </c>
      <c r="AY299" s="6" t="s">
        <v>128</v>
      </c>
      <c r="BE299" s="144">
        <f t="shared" si="34"/>
        <v>0</v>
      </c>
      <c r="BF299" s="144">
        <f t="shared" si="35"/>
        <v>0</v>
      </c>
      <c r="BG299" s="144">
        <f t="shared" si="36"/>
        <v>0</v>
      </c>
      <c r="BH299" s="144">
        <f t="shared" si="37"/>
        <v>0</v>
      </c>
      <c r="BI299" s="144">
        <f t="shared" si="38"/>
        <v>0</v>
      </c>
      <c r="BJ299" s="6" t="s">
        <v>96</v>
      </c>
      <c r="BK299" s="144">
        <f t="shared" si="39"/>
        <v>0</v>
      </c>
      <c r="BL299" s="6" t="s">
        <v>81</v>
      </c>
      <c r="BM299" s="143" t="s">
        <v>559</v>
      </c>
    </row>
    <row r="300" spans="2:65" s="16" customFormat="1" ht="16.5" customHeight="1">
      <c r="B300" s="131"/>
      <c r="C300" s="132" t="s">
        <v>68</v>
      </c>
      <c r="D300" s="132" t="s">
        <v>130</v>
      </c>
      <c r="E300" s="133" t="s">
        <v>2090</v>
      </c>
      <c r="F300" s="134" t="s">
        <v>1936</v>
      </c>
      <c r="G300" s="135" t="s">
        <v>148</v>
      </c>
      <c r="H300" s="136">
        <v>2</v>
      </c>
      <c r="I300" s="137"/>
      <c r="J300" s="137">
        <f t="shared" si="30"/>
        <v>0</v>
      </c>
      <c r="K300" s="138"/>
      <c r="L300" s="17"/>
      <c r="M300" s="139"/>
      <c r="N300" s="140" t="s">
        <v>34</v>
      </c>
      <c r="O300" s="141">
        <v>0</v>
      </c>
      <c r="P300" s="141">
        <f t="shared" si="31"/>
        <v>0</v>
      </c>
      <c r="Q300" s="141">
        <v>0</v>
      </c>
      <c r="R300" s="141">
        <f t="shared" si="32"/>
        <v>0</v>
      </c>
      <c r="S300" s="141">
        <v>0</v>
      </c>
      <c r="T300" s="142">
        <f t="shared" si="33"/>
        <v>0</v>
      </c>
      <c r="AR300" s="143" t="s">
        <v>81</v>
      </c>
      <c r="AT300" s="143" t="s">
        <v>130</v>
      </c>
      <c r="AU300" s="143" t="s">
        <v>76</v>
      </c>
      <c r="AY300" s="6" t="s">
        <v>128</v>
      </c>
      <c r="BE300" s="144">
        <f t="shared" si="34"/>
        <v>0</v>
      </c>
      <c r="BF300" s="144">
        <f t="shared" si="35"/>
        <v>0</v>
      </c>
      <c r="BG300" s="144">
        <f t="shared" si="36"/>
        <v>0</v>
      </c>
      <c r="BH300" s="144">
        <f t="shared" si="37"/>
        <v>0</v>
      </c>
      <c r="BI300" s="144">
        <f t="shared" si="38"/>
        <v>0</v>
      </c>
      <c r="BJ300" s="6" t="s">
        <v>96</v>
      </c>
      <c r="BK300" s="144">
        <f t="shared" si="39"/>
        <v>0</v>
      </c>
      <c r="BL300" s="6" t="s">
        <v>81</v>
      </c>
      <c r="BM300" s="143" t="s">
        <v>562</v>
      </c>
    </row>
    <row r="301" spans="2:65" s="16" customFormat="1" ht="16.5" customHeight="1">
      <c r="B301" s="131"/>
      <c r="C301" s="132" t="s">
        <v>68</v>
      </c>
      <c r="D301" s="132" t="s">
        <v>130</v>
      </c>
      <c r="E301" s="133" t="s">
        <v>2004</v>
      </c>
      <c r="F301" s="134" t="s">
        <v>2005</v>
      </c>
      <c r="G301" s="135" t="s">
        <v>148</v>
      </c>
      <c r="H301" s="136">
        <v>1</v>
      </c>
      <c r="I301" s="137"/>
      <c r="J301" s="137">
        <f t="shared" si="30"/>
        <v>0</v>
      </c>
      <c r="K301" s="138"/>
      <c r="L301" s="17"/>
      <c r="M301" s="139"/>
      <c r="N301" s="140" t="s">
        <v>34</v>
      </c>
      <c r="O301" s="141">
        <v>0</v>
      </c>
      <c r="P301" s="141">
        <f t="shared" si="31"/>
        <v>0</v>
      </c>
      <c r="Q301" s="141">
        <v>0</v>
      </c>
      <c r="R301" s="141">
        <f t="shared" si="32"/>
        <v>0</v>
      </c>
      <c r="S301" s="141">
        <v>0</v>
      </c>
      <c r="T301" s="142">
        <f t="shared" si="33"/>
        <v>0</v>
      </c>
      <c r="AR301" s="143" t="s">
        <v>81</v>
      </c>
      <c r="AT301" s="143" t="s">
        <v>130</v>
      </c>
      <c r="AU301" s="143" t="s">
        <v>76</v>
      </c>
      <c r="AY301" s="6" t="s">
        <v>128</v>
      </c>
      <c r="BE301" s="144">
        <f t="shared" si="34"/>
        <v>0</v>
      </c>
      <c r="BF301" s="144">
        <f t="shared" si="35"/>
        <v>0</v>
      </c>
      <c r="BG301" s="144">
        <f t="shared" si="36"/>
        <v>0</v>
      </c>
      <c r="BH301" s="144">
        <f t="shared" si="37"/>
        <v>0</v>
      </c>
      <c r="BI301" s="144">
        <f t="shared" si="38"/>
        <v>0</v>
      </c>
      <c r="BJ301" s="6" t="s">
        <v>96</v>
      </c>
      <c r="BK301" s="144">
        <f t="shared" si="39"/>
        <v>0</v>
      </c>
      <c r="BL301" s="6" t="s">
        <v>81</v>
      </c>
      <c r="BM301" s="143" t="s">
        <v>565</v>
      </c>
    </row>
    <row r="302" spans="2:65" s="16" customFormat="1" ht="16.5" customHeight="1">
      <c r="B302" s="131"/>
      <c r="C302" s="132" t="s">
        <v>68</v>
      </c>
      <c r="D302" s="132" t="s">
        <v>130</v>
      </c>
      <c r="E302" s="133" t="s">
        <v>1998</v>
      </c>
      <c r="F302" s="134" t="s">
        <v>1999</v>
      </c>
      <c r="G302" s="135" t="s">
        <v>148</v>
      </c>
      <c r="H302" s="136">
        <v>1</v>
      </c>
      <c r="I302" s="137"/>
      <c r="J302" s="137">
        <f t="shared" si="30"/>
        <v>0</v>
      </c>
      <c r="K302" s="138"/>
      <c r="L302" s="17"/>
      <c r="M302" s="139"/>
      <c r="N302" s="140" t="s">
        <v>34</v>
      </c>
      <c r="O302" s="141">
        <v>0</v>
      </c>
      <c r="P302" s="141">
        <f t="shared" si="31"/>
        <v>0</v>
      </c>
      <c r="Q302" s="141">
        <v>0</v>
      </c>
      <c r="R302" s="141">
        <f t="shared" si="32"/>
        <v>0</v>
      </c>
      <c r="S302" s="141">
        <v>0</v>
      </c>
      <c r="T302" s="142">
        <f t="shared" si="33"/>
        <v>0</v>
      </c>
      <c r="AR302" s="143" t="s">
        <v>81</v>
      </c>
      <c r="AT302" s="143" t="s">
        <v>130</v>
      </c>
      <c r="AU302" s="143" t="s">
        <v>76</v>
      </c>
      <c r="AY302" s="6" t="s">
        <v>128</v>
      </c>
      <c r="BE302" s="144">
        <f t="shared" si="34"/>
        <v>0</v>
      </c>
      <c r="BF302" s="144">
        <f t="shared" si="35"/>
        <v>0</v>
      </c>
      <c r="BG302" s="144">
        <f t="shared" si="36"/>
        <v>0</v>
      </c>
      <c r="BH302" s="144">
        <f t="shared" si="37"/>
        <v>0</v>
      </c>
      <c r="BI302" s="144">
        <f t="shared" si="38"/>
        <v>0</v>
      </c>
      <c r="BJ302" s="6" t="s">
        <v>96</v>
      </c>
      <c r="BK302" s="144">
        <f t="shared" si="39"/>
        <v>0</v>
      </c>
      <c r="BL302" s="6" t="s">
        <v>81</v>
      </c>
      <c r="BM302" s="143" t="s">
        <v>568</v>
      </c>
    </row>
    <row r="303" spans="2:65" s="16" customFormat="1" ht="16.5" customHeight="1">
      <c r="B303" s="131"/>
      <c r="C303" s="132" t="s">
        <v>68</v>
      </c>
      <c r="D303" s="132" t="s">
        <v>130</v>
      </c>
      <c r="E303" s="133" t="s">
        <v>2091</v>
      </c>
      <c r="F303" s="134" t="s">
        <v>2092</v>
      </c>
      <c r="G303" s="135" t="s">
        <v>148</v>
      </c>
      <c r="H303" s="136">
        <v>3</v>
      </c>
      <c r="I303" s="137"/>
      <c r="J303" s="137">
        <f t="shared" si="30"/>
        <v>0</v>
      </c>
      <c r="K303" s="138"/>
      <c r="L303" s="17"/>
      <c r="M303" s="139"/>
      <c r="N303" s="140" t="s">
        <v>34</v>
      </c>
      <c r="O303" s="141">
        <v>0</v>
      </c>
      <c r="P303" s="141">
        <f t="shared" si="31"/>
        <v>0</v>
      </c>
      <c r="Q303" s="141">
        <v>0</v>
      </c>
      <c r="R303" s="141">
        <f t="shared" si="32"/>
        <v>0</v>
      </c>
      <c r="S303" s="141">
        <v>0</v>
      </c>
      <c r="T303" s="142">
        <f t="shared" si="33"/>
        <v>0</v>
      </c>
      <c r="AR303" s="143" t="s">
        <v>81</v>
      </c>
      <c r="AT303" s="143" t="s">
        <v>130</v>
      </c>
      <c r="AU303" s="143" t="s">
        <v>76</v>
      </c>
      <c r="AY303" s="6" t="s">
        <v>128</v>
      </c>
      <c r="BE303" s="144">
        <f t="shared" si="34"/>
        <v>0</v>
      </c>
      <c r="BF303" s="144">
        <f t="shared" si="35"/>
        <v>0</v>
      </c>
      <c r="BG303" s="144">
        <f t="shared" si="36"/>
        <v>0</v>
      </c>
      <c r="BH303" s="144">
        <f t="shared" si="37"/>
        <v>0</v>
      </c>
      <c r="BI303" s="144">
        <f t="shared" si="38"/>
        <v>0</v>
      </c>
      <c r="BJ303" s="6" t="s">
        <v>96</v>
      </c>
      <c r="BK303" s="144">
        <f t="shared" si="39"/>
        <v>0</v>
      </c>
      <c r="BL303" s="6" t="s">
        <v>81</v>
      </c>
      <c r="BM303" s="143" t="s">
        <v>571</v>
      </c>
    </row>
    <row r="304" spans="2:65" s="16" customFormat="1" ht="16.5" customHeight="1">
      <c r="B304" s="131"/>
      <c r="C304" s="132" t="s">
        <v>68</v>
      </c>
      <c r="D304" s="132" t="s">
        <v>130</v>
      </c>
      <c r="E304" s="133" t="s">
        <v>2093</v>
      </c>
      <c r="F304" s="134" t="s">
        <v>2094</v>
      </c>
      <c r="G304" s="135" t="s">
        <v>148</v>
      </c>
      <c r="H304" s="136">
        <v>2</v>
      </c>
      <c r="I304" s="137"/>
      <c r="J304" s="137">
        <f t="shared" si="30"/>
        <v>0</v>
      </c>
      <c r="K304" s="138"/>
      <c r="L304" s="17"/>
      <c r="M304" s="139"/>
      <c r="N304" s="140" t="s">
        <v>34</v>
      </c>
      <c r="O304" s="141">
        <v>0</v>
      </c>
      <c r="P304" s="141">
        <f t="shared" si="31"/>
        <v>0</v>
      </c>
      <c r="Q304" s="141">
        <v>0</v>
      </c>
      <c r="R304" s="141">
        <f t="shared" si="32"/>
        <v>0</v>
      </c>
      <c r="S304" s="141">
        <v>0</v>
      </c>
      <c r="T304" s="142">
        <f t="shared" si="33"/>
        <v>0</v>
      </c>
      <c r="AR304" s="143" t="s">
        <v>81</v>
      </c>
      <c r="AT304" s="143" t="s">
        <v>130</v>
      </c>
      <c r="AU304" s="143" t="s">
        <v>76</v>
      </c>
      <c r="AY304" s="6" t="s">
        <v>128</v>
      </c>
      <c r="BE304" s="144">
        <f t="shared" si="34"/>
        <v>0</v>
      </c>
      <c r="BF304" s="144">
        <f t="shared" si="35"/>
        <v>0</v>
      </c>
      <c r="BG304" s="144">
        <f t="shared" si="36"/>
        <v>0</v>
      </c>
      <c r="BH304" s="144">
        <f t="shared" si="37"/>
        <v>0</v>
      </c>
      <c r="BI304" s="144">
        <f t="shared" si="38"/>
        <v>0</v>
      </c>
      <c r="BJ304" s="6" t="s">
        <v>96</v>
      </c>
      <c r="BK304" s="144">
        <f t="shared" si="39"/>
        <v>0</v>
      </c>
      <c r="BL304" s="6" t="s">
        <v>81</v>
      </c>
      <c r="BM304" s="143" t="s">
        <v>574</v>
      </c>
    </row>
    <row r="305" spans="2:65" s="119" customFormat="1" ht="25.95" customHeight="1">
      <c r="B305" s="120"/>
      <c r="D305" s="121" t="s">
        <v>67</v>
      </c>
      <c r="E305" s="122" t="s">
        <v>320</v>
      </c>
      <c r="F305" s="122" t="s">
        <v>1939</v>
      </c>
      <c r="J305" s="123">
        <f>BK305</f>
        <v>0</v>
      </c>
      <c r="L305" s="120"/>
      <c r="M305" s="124"/>
      <c r="P305" s="125">
        <f>SUM(P306:P307)</f>
        <v>0</v>
      </c>
      <c r="R305" s="125">
        <f>SUM(R306:R307)</f>
        <v>0</v>
      </c>
      <c r="T305" s="126">
        <f>SUM(T306:T307)</f>
        <v>0</v>
      </c>
      <c r="AR305" s="121" t="s">
        <v>76</v>
      </c>
      <c r="AT305" s="127" t="s">
        <v>67</v>
      </c>
      <c r="AU305" s="127" t="s">
        <v>68</v>
      </c>
      <c r="AY305" s="121" t="s">
        <v>128</v>
      </c>
      <c r="BK305" s="128">
        <f>SUM(BK306:BK307)</f>
        <v>0</v>
      </c>
    </row>
    <row r="306" spans="2:65" s="16" customFormat="1" ht="16.5" customHeight="1">
      <c r="B306" s="131"/>
      <c r="C306" s="132" t="s">
        <v>68</v>
      </c>
      <c r="D306" s="132" t="s">
        <v>130</v>
      </c>
      <c r="E306" s="133" t="s">
        <v>2095</v>
      </c>
      <c r="F306" s="134" t="s">
        <v>2096</v>
      </c>
      <c r="G306" s="135" t="s">
        <v>1942</v>
      </c>
      <c r="H306" s="136">
        <v>12</v>
      </c>
      <c r="I306" s="137"/>
      <c r="J306" s="137">
        <f>ROUND(I306*H306,2)</f>
        <v>0</v>
      </c>
      <c r="K306" s="138"/>
      <c r="L306" s="17"/>
      <c r="M306" s="139"/>
      <c r="N306" s="140" t="s">
        <v>34</v>
      </c>
      <c r="O306" s="141">
        <v>0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81</v>
      </c>
      <c r="AT306" s="143" t="s">
        <v>130</v>
      </c>
      <c r="AU306" s="143" t="s">
        <v>76</v>
      </c>
      <c r="AY306" s="6" t="s">
        <v>128</v>
      </c>
      <c r="BE306" s="144">
        <f>IF(N306="základná",J306,0)</f>
        <v>0</v>
      </c>
      <c r="BF306" s="144">
        <f>IF(N306="znížená",J306,0)</f>
        <v>0</v>
      </c>
      <c r="BG306" s="144">
        <f>IF(N306="zákl. prenesená",J306,0)</f>
        <v>0</v>
      </c>
      <c r="BH306" s="144">
        <f>IF(N306="zníž. prenesená",J306,0)</f>
        <v>0</v>
      </c>
      <c r="BI306" s="144">
        <f>IF(N306="nulová",J306,0)</f>
        <v>0</v>
      </c>
      <c r="BJ306" s="6" t="s">
        <v>96</v>
      </c>
      <c r="BK306" s="144">
        <f>ROUND(I306*H306,2)</f>
        <v>0</v>
      </c>
      <c r="BL306" s="6" t="s">
        <v>81</v>
      </c>
      <c r="BM306" s="143" t="s">
        <v>577</v>
      </c>
    </row>
    <row r="307" spans="2:65" s="16" customFormat="1" ht="16.5" customHeight="1">
      <c r="B307" s="131"/>
      <c r="C307" s="132" t="s">
        <v>68</v>
      </c>
      <c r="D307" s="132" t="s">
        <v>130</v>
      </c>
      <c r="E307" s="133" t="s">
        <v>2097</v>
      </c>
      <c r="F307" s="134" t="s">
        <v>2098</v>
      </c>
      <c r="G307" s="135" t="s">
        <v>1942</v>
      </c>
      <c r="H307" s="136">
        <v>12</v>
      </c>
      <c r="I307" s="137"/>
      <c r="J307" s="137">
        <f>ROUND(I307*H307,2)</f>
        <v>0</v>
      </c>
      <c r="K307" s="138"/>
      <c r="L307" s="17"/>
      <c r="M307" s="139"/>
      <c r="N307" s="140" t="s">
        <v>34</v>
      </c>
      <c r="O307" s="141">
        <v>0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81</v>
      </c>
      <c r="AT307" s="143" t="s">
        <v>130</v>
      </c>
      <c r="AU307" s="143" t="s">
        <v>76</v>
      </c>
      <c r="AY307" s="6" t="s">
        <v>128</v>
      </c>
      <c r="BE307" s="144">
        <f>IF(N307="základná",J307,0)</f>
        <v>0</v>
      </c>
      <c r="BF307" s="144">
        <f>IF(N307="znížená",J307,0)</f>
        <v>0</v>
      </c>
      <c r="BG307" s="144">
        <f>IF(N307="zákl. prenesená",J307,0)</f>
        <v>0</v>
      </c>
      <c r="BH307" s="144">
        <f>IF(N307="zníž. prenesená",J307,0)</f>
        <v>0</v>
      </c>
      <c r="BI307" s="144">
        <f>IF(N307="nulová",J307,0)</f>
        <v>0</v>
      </c>
      <c r="BJ307" s="6" t="s">
        <v>96</v>
      </c>
      <c r="BK307" s="144">
        <f>ROUND(I307*H307,2)</f>
        <v>0</v>
      </c>
      <c r="BL307" s="6" t="s">
        <v>81</v>
      </c>
      <c r="BM307" s="143" t="s">
        <v>580</v>
      </c>
    </row>
    <row r="308" spans="2:65" s="119" customFormat="1" ht="25.95" customHeight="1">
      <c r="B308" s="120"/>
      <c r="D308" s="121" t="s">
        <v>67</v>
      </c>
      <c r="E308" s="122" t="s">
        <v>640</v>
      </c>
      <c r="F308" s="122" t="s">
        <v>1947</v>
      </c>
      <c r="J308" s="123">
        <f>BK308</f>
        <v>0</v>
      </c>
      <c r="L308" s="120"/>
      <c r="M308" s="124"/>
      <c r="P308" s="125">
        <f>SUM(P309:P311)</f>
        <v>0</v>
      </c>
      <c r="R308" s="125">
        <f>SUM(R309:R311)</f>
        <v>0</v>
      </c>
      <c r="T308" s="126">
        <f>SUM(T309:T311)</f>
        <v>0</v>
      </c>
      <c r="AR308" s="121" t="s">
        <v>76</v>
      </c>
      <c r="AT308" s="127" t="s">
        <v>67</v>
      </c>
      <c r="AU308" s="127" t="s">
        <v>68</v>
      </c>
      <c r="AY308" s="121" t="s">
        <v>128</v>
      </c>
      <c r="BK308" s="128">
        <f>SUM(BK309:BK311)</f>
        <v>0</v>
      </c>
    </row>
    <row r="309" spans="2:65" s="16" customFormat="1" ht="16.5" customHeight="1">
      <c r="B309" s="131"/>
      <c r="C309" s="132" t="s">
        <v>68</v>
      </c>
      <c r="D309" s="132" t="s">
        <v>130</v>
      </c>
      <c r="E309" s="133" t="s">
        <v>1948</v>
      </c>
      <c r="F309" s="134" t="s">
        <v>1941</v>
      </c>
      <c r="G309" s="135" t="s">
        <v>1942</v>
      </c>
      <c r="H309" s="136">
        <v>3</v>
      </c>
      <c r="I309" s="137"/>
      <c r="J309" s="137">
        <f>ROUND(I309*H309,2)</f>
        <v>0</v>
      </c>
      <c r="K309" s="138"/>
      <c r="L309" s="17"/>
      <c r="M309" s="139"/>
      <c r="N309" s="140" t="s">
        <v>34</v>
      </c>
      <c r="O309" s="141">
        <v>0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81</v>
      </c>
      <c r="AT309" s="143" t="s">
        <v>130</v>
      </c>
      <c r="AU309" s="143" t="s">
        <v>76</v>
      </c>
      <c r="AY309" s="6" t="s">
        <v>128</v>
      </c>
      <c r="BE309" s="144">
        <f>IF(N309="základná",J309,0)</f>
        <v>0</v>
      </c>
      <c r="BF309" s="144">
        <f>IF(N309="znížená",J309,0)</f>
        <v>0</v>
      </c>
      <c r="BG309" s="144">
        <f>IF(N309="zákl. prenesená",J309,0)</f>
        <v>0</v>
      </c>
      <c r="BH309" s="144">
        <f>IF(N309="zníž. prenesená",J309,0)</f>
        <v>0</v>
      </c>
      <c r="BI309" s="144">
        <f>IF(N309="nulová",J309,0)</f>
        <v>0</v>
      </c>
      <c r="BJ309" s="6" t="s">
        <v>96</v>
      </c>
      <c r="BK309" s="144">
        <f>ROUND(I309*H309,2)</f>
        <v>0</v>
      </c>
      <c r="BL309" s="6" t="s">
        <v>81</v>
      </c>
      <c r="BM309" s="143" t="s">
        <v>583</v>
      </c>
    </row>
    <row r="310" spans="2:65" s="16" customFormat="1" ht="16.5" customHeight="1">
      <c r="B310" s="131"/>
      <c r="C310" s="132" t="s">
        <v>68</v>
      </c>
      <c r="D310" s="132" t="s">
        <v>130</v>
      </c>
      <c r="E310" s="133" t="s">
        <v>1949</v>
      </c>
      <c r="F310" s="134" t="s">
        <v>1944</v>
      </c>
      <c r="G310" s="135" t="s">
        <v>1942</v>
      </c>
      <c r="H310" s="136">
        <v>1</v>
      </c>
      <c r="I310" s="137"/>
      <c r="J310" s="137">
        <f>ROUND(I310*H310,2)</f>
        <v>0</v>
      </c>
      <c r="K310" s="138"/>
      <c r="L310" s="17"/>
      <c r="M310" s="139"/>
      <c r="N310" s="140" t="s">
        <v>34</v>
      </c>
      <c r="O310" s="141">
        <v>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81</v>
      </c>
      <c r="AT310" s="143" t="s">
        <v>130</v>
      </c>
      <c r="AU310" s="143" t="s">
        <v>76</v>
      </c>
      <c r="AY310" s="6" t="s">
        <v>128</v>
      </c>
      <c r="BE310" s="144">
        <f>IF(N310="základná",J310,0)</f>
        <v>0</v>
      </c>
      <c r="BF310" s="144">
        <f>IF(N310="znížená",J310,0)</f>
        <v>0</v>
      </c>
      <c r="BG310" s="144">
        <f>IF(N310="zákl. prenesená",J310,0)</f>
        <v>0</v>
      </c>
      <c r="BH310" s="144">
        <f>IF(N310="zníž. prenesená",J310,0)</f>
        <v>0</v>
      </c>
      <c r="BI310" s="144">
        <f>IF(N310="nulová",J310,0)</f>
        <v>0</v>
      </c>
      <c r="BJ310" s="6" t="s">
        <v>96</v>
      </c>
      <c r="BK310" s="144">
        <f>ROUND(I310*H310,2)</f>
        <v>0</v>
      </c>
      <c r="BL310" s="6" t="s">
        <v>81</v>
      </c>
      <c r="BM310" s="143" t="s">
        <v>586</v>
      </c>
    </row>
    <row r="311" spans="2:65" s="16" customFormat="1" ht="16.5" customHeight="1">
      <c r="B311" s="131"/>
      <c r="C311" s="132" t="s">
        <v>68</v>
      </c>
      <c r="D311" s="132" t="s">
        <v>130</v>
      </c>
      <c r="E311" s="133" t="s">
        <v>1950</v>
      </c>
      <c r="F311" s="134" t="s">
        <v>1946</v>
      </c>
      <c r="G311" s="135" t="s">
        <v>1942</v>
      </c>
      <c r="H311" s="136">
        <v>5</v>
      </c>
      <c r="I311" s="137"/>
      <c r="J311" s="137">
        <f>ROUND(I311*H311,2)</f>
        <v>0</v>
      </c>
      <c r="K311" s="138"/>
      <c r="L311" s="17"/>
      <c r="M311" s="139"/>
      <c r="N311" s="140" t="s">
        <v>34</v>
      </c>
      <c r="O311" s="141">
        <v>0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81</v>
      </c>
      <c r="AT311" s="143" t="s">
        <v>130</v>
      </c>
      <c r="AU311" s="143" t="s">
        <v>76</v>
      </c>
      <c r="AY311" s="6" t="s">
        <v>128</v>
      </c>
      <c r="BE311" s="144">
        <f>IF(N311="základná",J311,0)</f>
        <v>0</v>
      </c>
      <c r="BF311" s="144">
        <f>IF(N311="znížená",J311,0)</f>
        <v>0</v>
      </c>
      <c r="BG311" s="144">
        <f>IF(N311="zákl. prenesená",J311,0)</f>
        <v>0</v>
      </c>
      <c r="BH311" s="144">
        <f>IF(N311="zníž. prenesená",J311,0)</f>
        <v>0</v>
      </c>
      <c r="BI311" s="144">
        <f>IF(N311="nulová",J311,0)</f>
        <v>0</v>
      </c>
      <c r="BJ311" s="6" t="s">
        <v>96</v>
      </c>
      <c r="BK311" s="144">
        <f>ROUND(I311*H311,2)</f>
        <v>0</v>
      </c>
      <c r="BL311" s="6" t="s">
        <v>81</v>
      </c>
      <c r="BM311" s="143" t="s">
        <v>589</v>
      </c>
    </row>
    <row r="312" spans="2:65" s="119" customFormat="1" ht="25.95" customHeight="1">
      <c r="B312" s="120"/>
      <c r="D312" s="121" t="s">
        <v>67</v>
      </c>
      <c r="E312" s="122" t="s">
        <v>847</v>
      </c>
      <c r="F312" s="122" t="s">
        <v>1979</v>
      </c>
      <c r="J312" s="123">
        <f>BK312</f>
        <v>0</v>
      </c>
      <c r="L312" s="120"/>
      <c r="M312" s="124"/>
      <c r="P312" s="125">
        <f>SUM(P313:P314)</f>
        <v>0</v>
      </c>
      <c r="R312" s="125">
        <f>SUM(R313:R314)</f>
        <v>0</v>
      </c>
      <c r="T312" s="126">
        <f>SUM(T313:T314)</f>
        <v>0</v>
      </c>
      <c r="AR312" s="121" t="s">
        <v>76</v>
      </c>
      <c r="AT312" s="127" t="s">
        <v>67</v>
      </c>
      <c r="AU312" s="127" t="s">
        <v>68</v>
      </c>
      <c r="AY312" s="121" t="s">
        <v>128</v>
      </c>
      <c r="BK312" s="128">
        <f>SUM(BK313:BK314)</f>
        <v>0</v>
      </c>
    </row>
    <row r="313" spans="2:65" s="16" customFormat="1" ht="16.5" customHeight="1">
      <c r="B313" s="131"/>
      <c r="C313" s="132" t="s">
        <v>68</v>
      </c>
      <c r="D313" s="132" t="s">
        <v>130</v>
      </c>
      <c r="E313" s="133" t="s">
        <v>1980</v>
      </c>
      <c r="F313" s="134" t="s">
        <v>1981</v>
      </c>
      <c r="G313" s="135" t="s">
        <v>1942</v>
      </c>
      <c r="H313" s="136">
        <v>5</v>
      </c>
      <c r="I313" s="137"/>
      <c r="J313" s="137">
        <f>ROUND(I313*H313,2)</f>
        <v>0</v>
      </c>
      <c r="K313" s="138"/>
      <c r="L313" s="17"/>
      <c r="M313" s="139"/>
      <c r="N313" s="140" t="s">
        <v>34</v>
      </c>
      <c r="O313" s="141">
        <v>0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81</v>
      </c>
      <c r="AT313" s="143" t="s">
        <v>130</v>
      </c>
      <c r="AU313" s="143" t="s">
        <v>76</v>
      </c>
      <c r="AY313" s="6" t="s">
        <v>128</v>
      </c>
      <c r="BE313" s="144">
        <f>IF(N313="základná",J313,0)</f>
        <v>0</v>
      </c>
      <c r="BF313" s="144">
        <f>IF(N313="znížená",J313,0)</f>
        <v>0</v>
      </c>
      <c r="BG313" s="144">
        <f>IF(N313="zákl. prenesená",J313,0)</f>
        <v>0</v>
      </c>
      <c r="BH313" s="144">
        <f>IF(N313="zníž. prenesená",J313,0)</f>
        <v>0</v>
      </c>
      <c r="BI313" s="144">
        <f>IF(N313="nulová",J313,0)</f>
        <v>0</v>
      </c>
      <c r="BJ313" s="6" t="s">
        <v>96</v>
      </c>
      <c r="BK313" s="144">
        <f>ROUND(I313*H313,2)</f>
        <v>0</v>
      </c>
      <c r="BL313" s="6" t="s">
        <v>81</v>
      </c>
      <c r="BM313" s="143" t="s">
        <v>592</v>
      </c>
    </row>
    <row r="314" spans="2:65" s="16" customFormat="1" ht="16.5" customHeight="1">
      <c r="B314" s="131"/>
      <c r="C314" s="132" t="s">
        <v>68</v>
      </c>
      <c r="D314" s="132" t="s">
        <v>130</v>
      </c>
      <c r="E314" s="133" t="s">
        <v>1984</v>
      </c>
      <c r="F314" s="134" t="s">
        <v>1985</v>
      </c>
      <c r="G314" s="135" t="s">
        <v>1942</v>
      </c>
      <c r="H314" s="136">
        <v>3</v>
      </c>
      <c r="I314" s="137"/>
      <c r="J314" s="137">
        <f>ROUND(I314*H314,2)</f>
        <v>0</v>
      </c>
      <c r="K314" s="138"/>
      <c r="L314" s="17"/>
      <c r="M314" s="139"/>
      <c r="N314" s="140" t="s">
        <v>34</v>
      </c>
      <c r="O314" s="141">
        <v>0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81</v>
      </c>
      <c r="AT314" s="143" t="s">
        <v>130</v>
      </c>
      <c r="AU314" s="143" t="s">
        <v>76</v>
      </c>
      <c r="AY314" s="6" t="s">
        <v>128</v>
      </c>
      <c r="BE314" s="144">
        <f>IF(N314="základná",J314,0)</f>
        <v>0</v>
      </c>
      <c r="BF314" s="144">
        <f>IF(N314="znížená",J314,0)</f>
        <v>0</v>
      </c>
      <c r="BG314" s="144">
        <f>IF(N314="zákl. prenesená",J314,0)</f>
        <v>0</v>
      </c>
      <c r="BH314" s="144">
        <f>IF(N314="zníž. prenesená",J314,0)</f>
        <v>0</v>
      </c>
      <c r="BI314" s="144">
        <f>IF(N314="nulová",J314,0)</f>
        <v>0</v>
      </c>
      <c r="BJ314" s="6" t="s">
        <v>96</v>
      </c>
      <c r="BK314" s="144">
        <f>ROUND(I314*H314,2)</f>
        <v>0</v>
      </c>
      <c r="BL314" s="6" t="s">
        <v>81</v>
      </c>
      <c r="BM314" s="143" t="s">
        <v>595</v>
      </c>
    </row>
    <row r="315" spans="2:65" s="119" customFormat="1" ht="25.95" customHeight="1">
      <c r="B315" s="120"/>
      <c r="D315" s="121" t="s">
        <v>67</v>
      </c>
      <c r="E315" s="122" t="s">
        <v>2099</v>
      </c>
      <c r="F315" s="122" t="s">
        <v>2100</v>
      </c>
      <c r="J315" s="123">
        <f>BK315</f>
        <v>0</v>
      </c>
      <c r="L315" s="120"/>
      <c r="M315" s="124"/>
      <c r="P315" s="125">
        <f>SUM(P316:P319)</f>
        <v>0</v>
      </c>
      <c r="R315" s="125">
        <f>SUM(R316:R319)</f>
        <v>0</v>
      </c>
      <c r="T315" s="126">
        <f>SUM(T316:T319)</f>
        <v>0</v>
      </c>
      <c r="AR315" s="121" t="s">
        <v>76</v>
      </c>
      <c r="AT315" s="127" t="s">
        <v>67</v>
      </c>
      <c r="AU315" s="127" t="s">
        <v>68</v>
      </c>
      <c r="AY315" s="121" t="s">
        <v>128</v>
      </c>
      <c r="BK315" s="128">
        <f>SUM(BK316:BK319)</f>
        <v>0</v>
      </c>
    </row>
    <row r="316" spans="2:65" s="16" customFormat="1" ht="16.5" customHeight="1">
      <c r="B316" s="131"/>
      <c r="C316" s="132" t="s">
        <v>68</v>
      </c>
      <c r="D316" s="132" t="s">
        <v>130</v>
      </c>
      <c r="E316" s="133" t="s">
        <v>2101</v>
      </c>
      <c r="F316" s="134" t="s">
        <v>2102</v>
      </c>
      <c r="G316" s="135" t="s">
        <v>148</v>
      </c>
      <c r="H316" s="136">
        <v>1</v>
      </c>
      <c r="I316" s="137"/>
      <c r="J316" s="137">
        <f>ROUND(I316*H316,2)</f>
        <v>0</v>
      </c>
      <c r="K316" s="138"/>
      <c r="L316" s="17"/>
      <c r="M316" s="139"/>
      <c r="N316" s="140" t="s">
        <v>34</v>
      </c>
      <c r="O316" s="141">
        <v>0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81</v>
      </c>
      <c r="AT316" s="143" t="s">
        <v>130</v>
      </c>
      <c r="AU316" s="143" t="s">
        <v>76</v>
      </c>
      <c r="AY316" s="6" t="s">
        <v>128</v>
      </c>
      <c r="BE316" s="144">
        <f>IF(N316="základná",J316,0)</f>
        <v>0</v>
      </c>
      <c r="BF316" s="144">
        <f>IF(N316="znížená",J316,0)</f>
        <v>0</v>
      </c>
      <c r="BG316" s="144">
        <f>IF(N316="zákl. prenesená",J316,0)</f>
        <v>0</v>
      </c>
      <c r="BH316" s="144">
        <f>IF(N316="zníž. prenesená",J316,0)</f>
        <v>0</v>
      </c>
      <c r="BI316" s="144">
        <f>IF(N316="nulová",J316,0)</f>
        <v>0</v>
      </c>
      <c r="BJ316" s="6" t="s">
        <v>96</v>
      </c>
      <c r="BK316" s="144">
        <f>ROUND(I316*H316,2)</f>
        <v>0</v>
      </c>
      <c r="BL316" s="6" t="s">
        <v>81</v>
      </c>
      <c r="BM316" s="143" t="s">
        <v>598</v>
      </c>
    </row>
    <row r="317" spans="2:65" s="16" customFormat="1" ht="16.5" customHeight="1">
      <c r="B317" s="131"/>
      <c r="C317" s="132" t="s">
        <v>68</v>
      </c>
      <c r="D317" s="132" t="s">
        <v>130</v>
      </c>
      <c r="E317" s="133" t="s">
        <v>2103</v>
      </c>
      <c r="F317" s="134" t="s">
        <v>2104</v>
      </c>
      <c r="G317" s="135" t="s">
        <v>148</v>
      </c>
      <c r="H317" s="136">
        <v>1</v>
      </c>
      <c r="I317" s="137"/>
      <c r="J317" s="137">
        <f>ROUND(I317*H317,2)</f>
        <v>0</v>
      </c>
      <c r="K317" s="138"/>
      <c r="L317" s="17"/>
      <c r="M317" s="139"/>
      <c r="N317" s="140" t="s">
        <v>34</v>
      </c>
      <c r="O317" s="141">
        <v>0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81</v>
      </c>
      <c r="AT317" s="143" t="s">
        <v>130</v>
      </c>
      <c r="AU317" s="143" t="s">
        <v>76</v>
      </c>
      <c r="AY317" s="6" t="s">
        <v>128</v>
      </c>
      <c r="BE317" s="144">
        <f>IF(N317="základná",J317,0)</f>
        <v>0</v>
      </c>
      <c r="BF317" s="144">
        <f>IF(N317="znížená",J317,0)</f>
        <v>0</v>
      </c>
      <c r="BG317" s="144">
        <f>IF(N317="zákl. prenesená",J317,0)</f>
        <v>0</v>
      </c>
      <c r="BH317" s="144">
        <f>IF(N317="zníž. prenesená",J317,0)</f>
        <v>0</v>
      </c>
      <c r="BI317" s="144">
        <f>IF(N317="nulová",J317,0)</f>
        <v>0</v>
      </c>
      <c r="BJ317" s="6" t="s">
        <v>96</v>
      </c>
      <c r="BK317" s="144">
        <f>ROUND(I317*H317,2)</f>
        <v>0</v>
      </c>
      <c r="BL317" s="6" t="s">
        <v>81</v>
      </c>
      <c r="BM317" s="143" t="s">
        <v>601</v>
      </c>
    </row>
    <row r="318" spans="2:65" s="16" customFormat="1" ht="33" customHeight="1">
      <c r="B318" s="131"/>
      <c r="C318" s="132" t="s">
        <v>68</v>
      </c>
      <c r="D318" s="132" t="s">
        <v>130</v>
      </c>
      <c r="E318" s="133" t="s">
        <v>2105</v>
      </c>
      <c r="F318" s="134" t="s">
        <v>2106</v>
      </c>
      <c r="G318" s="135" t="s">
        <v>701</v>
      </c>
      <c r="H318" s="136">
        <v>1</v>
      </c>
      <c r="I318" s="137"/>
      <c r="J318" s="137">
        <f>ROUND(I318*H318,2)</f>
        <v>0</v>
      </c>
      <c r="K318" s="138"/>
      <c r="L318" s="17"/>
      <c r="M318" s="139"/>
      <c r="N318" s="140" t="s">
        <v>34</v>
      </c>
      <c r="O318" s="141">
        <v>0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81</v>
      </c>
      <c r="AT318" s="143" t="s">
        <v>130</v>
      </c>
      <c r="AU318" s="143" t="s">
        <v>76</v>
      </c>
      <c r="AY318" s="6" t="s">
        <v>128</v>
      </c>
      <c r="BE318" s="144">
        <f>IF(N318="základná",J318,0)</f>
        <v>0</v>
      </c>
      <c r="BF318" s="144">
        <f>IF(N318="znížená",J318,0)</f>
        <v>0</v>
      </c>
      <c r="BG318" s="144">
        <f>IF(N318="zákl. prenesená",J318,0)</f>
        <v>0</v>
      </c>
      <c r="BH318" s="144">
        <f>IF(N318="zníž. prenesená",J318,0)</f>
        <v>0</v>
      </c>
      <c r="BI318" s="144">
        <f>IF(N318="nulová",J318,0)</f>
        <v>0</v>
      </c>
      <c r="BJ318" s="6" t="s">
        <v>96</v>
      </c>
      <c r="BK318" s="144">
        <f>ROUND(I318*H318,2)</f>
        <v>0</v>
      </c>
      <c r="BL318" s="6" t="s">
        <v>81</v>
      </c>
      <c r="BM318" s="143" t="s">
        <v>604</v>
      </c>
    </row>
    <row r="319" spans="2:65" s="16" customFormat="1" ht="16.5" customHeight="1">
      <c r="B319" s="131"/>
      <c r="C319" s="132" t="s">
        <v>68</v>
      </c>
      <c r="D319" s="132" t="s">
        <v>130</v>
      </c>
      <c r="E319" s="133" t="s">
        <v>2107</v>
      </c>
      <c r="F319" s="134" t="s">
        <v>2108</v>
      </c>
      <c r="G319" s="135" t="s">
        <v>701</v>
      </c>
      <c r="H319" s="136">
        <v>1</v>
      </c>
      <c r="I319" s="137"/>
      <c r="J319" s="137">
        <f>ROUND(I319*H319,2)</f>
        <v>0</v>
      </c>
      <c r="K319" s="138"/>
      <c r="L319" s="17"/>
      <c r="M319" s="139"/>
      <c r="N319" s="140" t="s">
        <v>34</v>
      </c>
      <c r="O319" s="141">
        <v>0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81</v>
      </c>
      <c r="AT319" s="143" t="s">
        <v>130</v>
      </c>
      <c r="AU319" s="143" t="s">
        <v>76</v>
      </c>
      <c r="AY319" s="6" t="s">
        <v>128</v>
      </c>
      <c r="BE319" s="144">
        <f>IF(N319="základná",J319,0)</f>
        <v>0</v>
      </c>
      <c r="BF319" s="144">
        <f>IF(N319="znížená",J319,0)</f>
        <v>0</v>
      </c>
      <c r="BG319" s="144">
        <f>IF(N319="zákl. prenesená",J319,0)</f>
        <v>0</v>
      </c>
      <c r="BH319" s="144">
        <f>IF(N319="zníž. prenesená",J319,0)</f>
        <v>0</v>
      </c>
      <c r="BI319" s="144">
        <f>IF(N319="nulová",J319,0)</f>
        <v>0</v>
      </c>
      <c r="BJ319" s="6" t="s">
        <v>96</v>
      </c>
      <c r="BK319" s="144">
        <f>ROUND(I319*H319,2)</f>
        <v>0</v>
      </c>
      <c r="BL319" s="6" t="s">
        <v>81</v>
      </c>
      <c r="BM319" s="143" t="s">
        <v>607</v>
      </c>
    </row>
    <row r="320" spans="2:65" s="119" customFormat="1" ht="25.95" customHeight="1">
      <c r="B320" s="120"/>
      <c r="D320" s="121" t="s">
        <v>67</v>
      </c>
      <c r="E320" s="122" t="s">
        <v>2078</v>
      </c>
      <c r="F320" s="122" t="s">
        <v>2079</v>
      </c>
      <c r="J320" s="123">
        <f>BK320</f>
        <v>0</v>
      </c>
      <c r="L320" s="120"/>
      <c r="M320" s="124"/>
      <c r="P320" s="125">
        <f>P321</f>
        <v>0</v>
      </c>
      <c r="R320" s="125">
        <f>R321</f>
        <v>0</v>
      </c>
      <c r="T320" s="126">
        <f>T321</f>
        <v>0</v>
      </c>
      <c r="AR320" s="121" t="s">
        <v>76</v>
      </c>
      <c r="AT320" s="127" t="s">
        <v>67</v>
      </c>
      <c r="AU320" s="127" t="s">
        <v>68</v>
      </c>
      <c r="AY320" s="121" t="s">
        <v>128</v>
      </c>
      <c r="BK320" s="128">
        <f>BK321</f>
        <v>0</v>
      </c>
    </row>
    <row r="321" spans="2:65" s="16" customFormat="1" ht="16.5" customHeight="1">
      <c r="B321" s="131"/>
      <c r="C321" s="132" t="s">
        <v>68</v>
      </c>
      <c r="D321" s="132" t="s">
        <v>130</v>
      </c>
      <c r="E321" s="133" t="s">
        <v>2080</v>
      </c>
      <c r="F321" s="134" t="s">
        <v>2081</v>
      </c>
      <c r="G321" s="135" t="s">
        <v>1942</v>
      </c>
      <c r="H321" s="136">
        <v>5</v>
      </c>
      <c r="I321" s="137"/>
      <c r="J321" s="137">
        <f>ROUND(I321*H321,2)</f>
        <v>0</v>
      </c>
      <c r="K321" s="138"/>
      <c r="L321" s="17"/>
      <c r="M321" s="139"/>
      <c r="N321" s="140" t="s">
        <v>34</v>
      </c>
      <c r="O321" s="141">
        <v>0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81</v>
      </c>
      <c r="AT321" s="143" t="s">
        <v>130</v>
      </c>
      <c r="AU321" s="143" t="s">
        <v>76</v>
      </c>
      <c r="AY321" s="6" t="s">
        <v>128</v>
      </c>
      <c r="BE321" s="144">
        <f>IF(N321="základná",J321,0)</f>
        <v>0</v>
      </c>
      <c r="BF321" s="144">
        <f>IF(N321="znížená",J321,0)</f>
        <v>0</v>
      </c>
      <c r="BG321" s="144">
        <f>IF(N321="zákl. prenesená",J321,0)</f>
        <v>0</v>
      </c>
      <c r="BH321" s="144">
        <f>IF(N321="zníž. prenesená",J321,0)</f>
        <v>0</v>
      </c>
      <c r="BI321" s="144">
        <f>IF(N321="nulová",J321,0)</f>
        <v>0</v>
      </c>
      <c r="BJ321" s="6" t="s">
        <v>96</v>
      </c>
      <c r="BK321" s="144">
        <f>ROUND(I321*H321,2)</f>
        <v>0</v>
      </c>
      <c r="BL321" s="6" t="s">
        <v>81</v>
      </c>
      <c r="BM321" s="143" t="s">
        <v>610</v>
      </c>
    </row>
    <row r="322" spans="2:65" s="119" customFormat="1" ht="25.95" customHeight="1">
      <c r="B322" s="120"/>
      <c r="D322" s="121" t="s">
        <v>67</v>
      </c>
      <c r="E322" s="122" t="s">
        <v>2109</v>
      </c>
      <c r="F322" s="122" t="s">
        <v>2110</v>
      </c>
      <c r="J322" s="123">
        <f>BK322</f>
        <v>0</v>
      </c>
      <c r="L322" s="120"/>
      <c r="M322" s="124"/>
      <c r="P322" s="125">
        <f>SUM(P323:P328)</f>
        <v>0</v>
      </c>
      <c r="R322" s="125">
        <f>SUM(R323:R328)</f>
        <v>0</v>
      </c>
      <c r="T322" s="126">
        <f>SUM(T323:T328)</f>
        <v>0</v>
      </c>
      <c r="AR322" s="121" t="s">
        <v>76</v>
      </c>
      <c r="AT322" s="127" t="s">
        <v>67</v>
      </c>
      <c r="AU322" s="127" t="s">
        <v>68</v>
      </c>
      <c r="AY322" s="121" t="s">
        <v>128</v>
      </c>
      <c r="BK322" s="128">
        <f>SUM(BK323:BK328)</f>
        <v>0</v>
      </c>
    </row>
    <row r="323" spans="2:65" s="16" customFormat="1" ht="16.5" customHeight="1">
      <c r="B323" s="131"/>
      <c r="C323" s="132" t="s">
        <v>68</v>
      </c>
      <c r="D323" s="132" t="s">
        <v>130</v>
      </c>
      <c r="E323" s="133" t="s">
        <v>2111</v>
      </c>
      <c r="F323" s="134" t="s">
        <v>2112</v>
      </c>
      <c r="G323" s="135" t="s">
        <v>701</v>
      </c>
      <c r="H323" s="136">
        <v>1</v>
      </c>
      <c r="I323" s="137"/>
      <c r="J323" s="137">
        <f t="shared" ref="J323:J328" si="40">ROUND(I323*H323,2)</f>
        <v>0</v>
      </c>
      <c r="K323" s="138"/>
      <c r="L323" s="17"/>
      <c r="M323" s="139"/>
      <c r="N323" s="140" t="s">
        <v>34</v>
      </c>
      <c r="O323" s="141">
        <v>0</v>
      </c>
      <c r="P323" s="141">
        <f t="shared" ref="P323:P328" si="41">O323*H323</f>
        <v>0</v>
      </c>
      <c r="Q323" s="141">
        <v>0</v>
      </c>
      <c r="R323" s="141">
        <f t="shared" ref="R323:R328" si="42">Q323*H323</f>
        <v>0</v>
      </c>
      <c r="S323" s="141">
        <v>0</v>
      </c>
      <c r="T323" s="142">
        <f t="shared" ref="T323:T328" si="43">S323*H323</f>
        <v>0</v>
      </c>
      <c r="AR323" s="143" t="s">
        <v>81</v>
      </c>
      <c r="AT323" s="143" t="s">
        <v>130</v>
      </c>
      <c r="AU323" s="143" t="s">
        <v>76</v>
      </c>
      <c r="AY323" s="6" t="s">
        <v>128</v>
      </c>
      <c r="BE323" s="144">
        <f t="shared" ref="BE323:BE328" si="44">IF(N323="základná",J323,0)</f>
        <v>0</v>
      </c>
      <c r="BF323" s="144">
        <f t="shared" ref="BF323:BF328" si="45">IF(N323="znížená",J323,0)</f>
        <v>0</v>
      </c>
      <c r="BG323" s="144">
        <f t="shared" ref="BG323:BG328" si="46">IF(N323="zákl. prenesená",J323,0)</f>
        <v>0</v>
      </c>
      <c r="BH323" s="144">
        <f t="shared" ref="BH323:BH328" si="47">IF(N323="zníž. prenesená",J323,0)</f>
        <v>0</v>
      </c>
      <c r="BI323" s="144">
        <f t="shared" ref="BI323:BI328" si="48">IF(N323="nulová",J323,0)</f>
        <v>0</v>
      </c>
      <c r="BJ323" s="6" t="s">
        <v>96</v>
      </c>
      <c r="BK323" s="144">
        <f t="shared" ref="BK323:BK328" si="49">ROUND(I323*H323,2)</f>
        <v>0</v>
      </c>
      <c r="BL323" s="6" t="s">
        <v>81</v>
      </c>
      <c r="BM323" s="143" t="s">
        <v>613</v>
      </c>
    </row>
    <row r="324" spans="2:65" s="16" customFormat="1" ht="16.5" customHeight="1">
      <c r="B324" s="131"/>
      <c r="C324" s="132" t="s">
        <v>68</v>
      </c>
      <c r="D324" s="132" t="s">
        <v>130</v>
      </c>
      <c r="E324" s="133" t="s">
        <v>2113</v>
      </c>
      <c r="F324" s="134" t="s">
        <v>2114</v>
      </c>
      <c r="G324" s="135" t="s">
        <v>701</v>
      </c>
      <c r="H324" s="136">
        <v>1</v>
      </c>
      <c r="I324" s="137"/>
      <c r="J324" s="137">
        <f t="shared" si="40"/>
        <v>0</v>
      </c>
      <c r="K324" s="138"/>
      <c r="L324" s="17"/>
      <c r="M324" s="139"/>
      <c r="N324" s="140" t="s">
        <v>34</v>
      </c>
      <c r="O324" s="141">
        <v>0</v>
      </c>
      <c r="P324" s="141">
        <f t="shared" si="41"/>
        <v>0</v>
      </c>
      <c r="Q324" s="141">
        <v>0</v>
      </c>
      <c r="R324" s="141">
        <f t="shared" si="42"/>
        <v>0</v>
      </c>
      <c r="S324" s="141">
        <v>0</v>
      </c>
      <c r="T324" s="142">
        <f t="shared" si="43"/>
        <v>0</v>
      </c>
      <c r="AR324" s="143" t="s">
        <v>81</v>
      </c>
      <c r="AT324" s="143" t="s">
        <v>130</v>
      </c>
      <c r="AU324" s="143" t="s">
        <v>76</v>
      </c>
      <c r="AY324" s="6" t="s">
        <v>128</v>
      </c>
      <c r="BE324" s="144">
        <f t="shared" si="44"/>
        <v>0</v>
      </c>
      <c r="BF324" s="144">
        <f t="shared" si="45"/>
        <v>0</v>
      </c>
      <c r="BG324" s="144">
        <f t="shared" si="46"/>
        <v>0</v>
      </c>
      <c r="BH324" s="144">
        <f t="shared" si="47"/>
        <v>0</v>
      </c>
      <c r="BI324" s="144">
        <f t="shared" si="48"/>
        <v>0</v>
      </c>
      <c r="BJ324" s="6" t="s">
        <v>96</v>
      </c>
      <c r="BK324" s="144">
        <f t="shared" si="49"/>
        <v>0</v>
      </c>
      <c r="BL324" s="6" t="s">
        <v>81</v>
      </c>
      <c r="BM324" s="143" t="s">
        <v>616</v>
      </c>
    </row>
    <row r="325" spans="2:65" s="16" customFormat="1" ht="16.5" customHeight="1">
      <c r="B325" s="131"/>
      <c r="C325" s="132" t="s">
        <v>68</v>
      </c>
      <c r="D325" s="132" t="s">
        <v>130</v>
      </c>
      <c r="E325" s="133" t="s">
        <v>2115</v>
      </c>
      <c r="F325" s="134" t="s">
        <v>2116</v>
      </c>
      <c r="G325" s="135" t="s">
        <v>701</v>
      </c>
      <c r="H325" s="136">
        <v>1</v>
      </c>
      <c r="I325" s="137"/>
      <c r="J325" s="137">
        <f t="shared" si="40"/>
        <v>0</v>
      </c>
      <c r="K325" s="138"/>
      <c r="L325" s="17"/>
      <c r="M325" s="139"/>
      <c r="N325" s="140" t="s">
        <v>34</v>
      </c>
      <c r="O325" s="141">
        <v>0</v>
      </c>
      <c r="P325" s="141">
        <f t="shared" si="41"/>
        <v>0</v>
      </c>
      <c r="Q325" s="141">
        <v>0</v>
      </c>
      <c r="R325" s="141">
        <f t="shared" si="42"/>
        <v>0</v>
      </c>
      <c r="S325" s="141">
        <v>0</v>
      </c>
      <c r="T325" s="142">
        <f t="shared" si="43"/>
        <v>0</v>
      </c>
      <c r="AR325" s="143" t="s">
        <v>81</v>
      </c>
      <c r="AT325" s="143" t="s">
        <v>130</v>
      </c>
      <c r="AU325" s="143" t="s">
        <v>76</v>
      </c>
      <c r="AY325" s="6" t="s">
        <v>128</v>
      </c>
      <c r="BE325" s="144">
        <f t="shared" si="44"/>
        <v>0</v>
      </c>
      <c r="BF325" s="144">
        <f t="shared" si="45"/>
        <v>0</v>
      </c>
      <c r="BG325" s="144">
        <f t="shared" si="46"/>
        <v>0</v>
      </c>
      <c r="BH325" s="144">
        <f t="shared" si="47"/>
        <v>0</v>
      </c>
      <c r="BI325" s="144">
        <f t="shared" si="48"/>
        <v>0</v>
      </c>
      <c r="BJ325" s="6" t="s">
        <v>96</v>
      </c>
      <c r="BK325" s="144">
        <f t="shared" si="49"/>
        <v>0</v>
      </c>
      <c r="BL325" s="6" t="s">
        <v>81</v>
      </c>
      <c r="BM325" s="143" t="s">
        <v>619</v>
      </c>
    </row>
    <row r="326" spans="2:65" s="16" customFormat="1" ht="16.5" customHeight="1">
      <c r="B326" s="131"/>
      <c r="C326" s="132" t="s">
        <v>68</v>
      </c>
      <c r="D326" s="132" t="s">
        <v>130</v>
      </c>
      <c r="E326" s="133" t="s">
        <v>2117</v>
      </c>
      <c r="F326" s="134" t="s">
        <v>2118</v>
      </c>
      <c r="G326" s="135" t="s">
        <v>701</v>
      </c>
      <c r="H326" s="136">
        <v>1</v>
      </c>
      <c r="I326" s="137"/>
      <c r="J326" s="137">
        <f t="shared" si="40"/>
        <v>0</v>
      </c>
      <c r="K326" s="138"/>
      <c r="L326" s="17"/>
      <c r="M326" s="139"/>
      <c r="N326" s="140" t="s">
        <v>34</v>
      </c>
      <c r="O326" s="141">
        <v>0</v>
      </c>
      <c r="P326" s="141">
        <f t="shared" si="41"/>
        <v>0</v>
      </c>
      <c r="Q326" s="141">
        <v>0</v>
      </c>
      <c r="R326" s="141">
        <f t="shared" si="42"/>
        <v>0</v>
      </c>
      <c r="S326" s="141">
        <v>0</v>
      </c>
      <c r="T326" s="142">
        <f t="shared" si="43"/>
        <v>0</v>
      </c>
      <c r="AR326" s="143" t="s">
        <v>81</v>
      </c>
      <c r="AT326" s="143" t="s">
        <v>130</v>
      </c>
      <c r="AU326" s="143" t="s">
        <v>76</v>
      </c>
      <c r="AY326" s="6" t="s">
        <v>128</v>
      </c>
      <c r="BE326" s="144">
        <f t="shared" si="44"/>
        <v>0</v>
      </c>
      <c r="BF326" s="144">
        <f t="shared" si="45"/>
        <v>0</v>
      </c>
      <c r="BG326" s="144">
        <f t="shared" si="46"/>
        <v>0</v>
      </c>
      <c r="BH326" s="144">
        <f t="shared" si="47"/>
        <v>0</v>
      </c>
      <c r="BI326" s="144">
        <f t="shared" si="48"/>
        <v>0</v>
      </c>
      <c r="BJ326" s="6" t="s">
        <v>96</v>
      </c>
      <c r="BK326" s="144">
        <f t="shared" si="49"/>
        <v>0</v>
      </c>
      <c r="BL326" s="6" t="s">
        <v>81</v>
      </c>
      <c r="BM326" s="143" t="s">
        <v>622</v>
      </c>
    </row>
    <row r="327" spans="2:65" s="16" customFormat="1" ht="16.5" customHeight="1">
      <c r="B327" s="131"/>
      <c r="C327" s="132" t="s">
        <v>68</v>
      </c>
      <c r="D327" s="132" t="s">
        <v>130</v>
      </c>
      <c r="E327" s="133" t="s">
        <v>2119</v>
      </c>
      <c r="F327" s="134" t="s">
        <v>2120</v>
      </c>
      <c r="G327" s="135" t="s">
        <v>701</v>
      </c>
      <c r="H327" s="136">
        <v>1</v>
      </c>
      <c r="I327" s="137"/>
      <c r="J327" s="137">
        <f t="shared" si="40"/>
        <v>0</v>
      </c>
      <c r="K327" s="138"/>
      <c r="L327" s="17"/>
      <c r="M327" s="139"/>
      <c r="N327" s="140" t="s">
        <v>34</v>
      </c>
      <c r="O327" s="141">
        <v>0</v>
      </c>
      <c r="P327" s="141">
        <f t="shared" si="41"/>
        <v>0</v>
      </c>
      <c r="Q327" s="141">
        <v>0</v>
      </c>
      <c r="R327" s="141">
        <f t="shared" si="42"/>
        <v>0</v>
      </c>
      <c r="S327" s="141">
        <v>0</v>
      </c>
      <c r="T327" s="142">
        <f t="shared" si="43"/>
        <v>0</v>
      </c>
      <c r="AR327" s="143" t="s">
        <v>81</v>
      </c>
      <c r="AT327" s="143" t="s">
        <v>130</v>
      </c>
      <c r="AU327" s="143" t="s">
        <v>76</v>
      </c>
      <c r="AY327" s="6" t="s">
        <v>128</v>
      </c>
      <c r="BE327" s="144">
        <f t="shared" si="44"/>
        <v>0</v>
      </c>
      <c r="BF327" s="144">
        <f t="shared" si="45"/>
        <v>0</v>
      </c>
      <c r="BG327" s="144">
        <f t="shared" si="46"/>
        <v>0</v>
      </c>
      <c r="BH327" s="144">
        <f t="shared" si="47"/>
        <v>0</v>
      </c>
      <c r="BI327" s="144">
        <f t="shared" si="48"/>
        <v>0</v>
      </c>
      <c r="BJ327" s="6" t="s">
        <v>96</v>
      </c>
      <c r="BK327" s="144">
        <f t="shared" si="49"/>
        <v>0</v>
      </c>
      <c r="BL327" s="6" t="s">
        <v>81</v>
      </c>
      <c r="BM327" s="143" t="s">
        <v>625</v>
      </c>
    </row>
    <row r="328" spans="2:65" s="16" customFormat="1" ht="16.5" customHeight="1">
      <c r="B328" s="131"/>
      <c r="C328" s="132" t="s">
        <v>68</v>
      </c>
      <c r="D328" s="132" t="s">
        <v>130</v>
      </c>
      <c r="E328" s="133" t="s">
        <v>2121</v>
      </c>
      <c r="F328" s="134" t="s">
        <v>2122</v>
      </c>
      <c r="G328" s="135" t="s">
        <v>701</v>
      </c>
      <c r="H328" s="136">
        <v>4</v>
      </c>
      <c r="I328" s="137"/>
      <c r="J328" s="137">
        <f t="shared" si="40"/>
        <v>0</v>
      </c>
      <c r="K328" s="138"/>
      <c r="L328" s="17"/>
      <c r="M328" s="145"/>
      <c r="N328" s="146" t="s">
        <v>34</v>
      </c>
      <c r="O328" s="147">
        <v>0</v>
      </c>
      <c r="P328" s="147">
        <f t="shared" si="41"/>
        <v>0</v>
      </c>
      <c r="Q328" s="147">
        <v>0</v>
      </c>
      <c r="R328" s="147">
        <f t="shared" si="42"/>
        <v>0</v>
      </c>
      <c r="S328" s="147">
        <v>0</v>
      </c>
      <c r="T328" s="148">
        <f t="shared" si="43"/>
        <v>0</v>
      </c>
      <c r="AR328" s="143" t="s">
        <v>81</v>
      </c>
      <c r="AT328" s="143" t="s">
        <v>130</v>
      </c>
      <c r="AU328" s="143" t="s">
        <v>76</v>
      </c>
      <c r="AY328" s="6" t="s">
        <v>128</v>
      </c>
      <c r="BE328" s="144">
        <f t="shared" si="44"/>
        <v>0</v>
      </c>
      <c r="BF328" s="144">
        <f t="shared" si="45"/>
        <v>0</v>
      </c>
      <c r="BG328" s="144">
        <f t="shared" si="46"/>
        <v>0</v>
      </c>
      <c r="BH328" s="144">
        <f t="shared" si="47"/>
        <v>0</v>
      </c>
      <c r="BI328" s="144">
        <f t="shared" si="48"/>
        <v>0</v>
      </c>
      <c r="BJ328" s="6" t="s">
        <v>96</v>
      </c>
      <c r="BK328" s="144">
        <f t="shared" si="49"/>
        <v>0</v>
      </c>
      <c r="BL328" s="6" t="s">
        <v>81</v>
      </c>
      <c r="BM328" s="143" t="s">
        <v>628</v>
      </c>
    </row>
    <row r="329" spans="2:65" s="16" customFormat="1" ht="6.9" customHeight="1">
      <c r="B329" s="32"/>
      <c r="C329" s="33"/>
      <c r="D329" s="33"/>
      <c r="E329" s="33"/>
      <c r="F329" s="33"/>
      <c r="G329" s="33"/>
      <c r="H329" s="33"/>
      <c r="I329" s="33"/>
      <c r="J329" s="33"/>
      <c r="K329" s="33"/>
      <c r="L329" s="17"/>
    </row>
  </sheetData>
  <autoFilter ref="C153:K328" xr:uid="{00000000-0009-0000-0000-000006000000}"/>
  <mergeCells count="8">
    <mergeCell ref="E87:H87"/>
    <mergeCell ref="E144:H144"/>
    <mergeCell ref="E146:H146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5"/>
  <sheetViews>
    <sheetView showGridLines="0" topLeftCell="A76" zoomScaleNormal="100" workbookViewId="0">
      <selection activeCell="F92" sqref="F92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95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16.5" customHeight="1">
      <c r="B9" s="17"/>
      <c r="E9" s="173" t="s">
        <v>2123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/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 t="str">
        <f>IF('Rekapitulácia stavby'!AN19="","",'Rekapitulácia stavby'!AN19)</f>
        <v/>
      </c>
      <c r="L23" s="17"/>
    </row>
    <row r="24" spans="2:12" s="16" customFormat="1" ht="18" customHeight="1">
      <c r="B24" s="17"/>
      <c r="E24" s="4" t="str">
        <f>IF('Rekapitulácia stavby'!E20="","",'Rekapitulácia stavby'!E20)</f>
        <v xml:space="preserve"> </v>
      </c>
      <c r="I24" s="14" t="s">
        <v>21</v>
      </c>
      <c r="J24" s="4" t="str">
        <f>IF('Rekapitulácia stavby'!AN20="","",'Rekapitulácia stavby'!AN20)</f>
        <v/>
      </c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ROUND(J125,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ROUND((SUM(BE125:BE174)),  2)</f>
        <v>0</v>
      </c>
      <c r="G33" s="84"/>
      <c r="H33" s="84"/>
      <c r="I33" s="85">
        <v>0.2</v>
      </c>
      <c r="J33" s="83">
        <f>ROUND(((SUM(BE125:BE174))*I33),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ROUND((SUM(BF125:BF174)),  2)</f>
        <v>0</v>
      </c>
      <c r="I34" s="87">
        <v>0.2</v>
      </c>
      <c r="J34" s="86">
        <f>ROUND(((SUM(BF125:BF174))*I34),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ROUND((SUM(BG125:BG174)),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ROUND((SUM(BH125:BH174)),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ROUND((SUM(BI125:BI174)),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16.5" customHeight="1">
      <c r="B87" s="17"/>
      <c r="E87" s="173" t="str">
        <f>E9</f>
        <v>9 - Preložka NTL plynovodu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J125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205</v>
      </c>
      <c r="E97" s="102"/>
      <c r="F97" s="102"/>
      <c r="G97" s="102"/>
      <c r="H97" s="102"/>
      <c r="I97" s="102"/>
      <c r="J97" s="103">
        <f>J126</f>
        <v>0</v>
      </c>
      <c r="L97" s="100"/>
    </row>
    <row r="98" spans="2:12" s="104" customFormat="1" ht="19.95" customHeight="1">
      <c r="B98" s="105"/>
      <c r="D98" s="106" t="s">
        <v>206</v>
      </c>
      <c r="E98" s="107"/>
      <c r="F98" s="107"/>
      <c r="G98" s="107"/>
      <c r="H98" s="107"/>
      <c r="I98" s="107"/>
      <c r="J98" s="108">
        <f>J127</f>
        <v>0</v>
      </c>
      <c r="L98" s="105"/>
    </row>
    <row r="99" spans="2:12" s="104" customFormat="1" ht="19.95" customHeight="1">
      <c r="B99" s="105"/>
      <c r="D99" s="106" t="s">
        <v>208</v>
      </c>
      <c r="E99" s="107"/>
      <c r="F99" s="107"/>
      <c r="G99" s="107"/>
      <c r="H99" s="107"/>
      <c r="I99" s="107"/>
      <c r="J99" s="108">
        <f>J137</f>
        <v>0</v>
      </c>
      <c r="L99" s="105"/>
    </row>
    <row r="100" spans="2:12" s="104" customFormat="1" ht="19.95" customHeight="1">
      <c r="B100" s="105"/>
      <c r="D100" s="106" t="s">
        <v>210</v>
      </c>
      <c r="E100" s="107"/>
      <c r="F100" s="107"/>
      <c r="G100" s="107"/>
      <c r="H100" s="107"/>
      <c r="I100" s="107"/>
      <c r="J100" s="108">
        <f>J141</f>
        <v>0</v>
      </c>
      <c r="L100" s="105"/>
    </row>
    <row r="101" spans="2:12" s="99" customFormat="1" ht="24.9" customHeight="1">
      <c r="B101" s="100"/>
      <c r="D101" s="101" t="s">
        <v>2124</v>
      </c>
      <c r="E101" s="102"/>
      <c r="F101" s="102"/>
      <c r="G101" s="102"/>
      <c r="H101" s="102"/>
      <c r="I101" s="102"/>
      <c r="J101" s="103">
        <f>J145</f>
        <v>0</v>
      </c>
      <c r="L101" s="100"/>
    </row>
    <row r="102" spans="2:12" s="99" customFormat="1" ht="24.9" customHeight="1">
      <c r="B102" s="100"/>
      <c r="D102" s="101" t="s">
        <v>2125</v>
      </c>
      <c r="E102" s="102"/>
      <c r="F102" s="102"/>
      <c r="G102" s="102"/>
      <c r="H102" s="102"/>
      <c r="I102" s="102"/>
      <c r="J102" s="103">
        <f>J146</f>
        <v>0</v>
      </c>
      <c r="L102" s="100"/>
    </row>
    <row r="103" spans="2:12" s="99" customFormat="1" ht="24.9" customHeight="1">
      <c r="B103" s="100"/>
      <c r="D103" s="101" t="s">
        <v>2126</v>
      </c>
      <c r="E103" s="102"/>
      <c r="F103" s="102"/>
      <c r="G103" s="102"/>
      <c r="H103" s="102"/>
      <c r="I103" s="102"/>
      <c r="J103" s="103">
        <f>J169</f>
        <v>0</v>
      </c>
      <c r="L103" s="100"/>
    </row>
    <row r="104" spans="2:12" s="99" customFormat="1" ht="24.9" customHeight="1">
      <c r="B104" s="100"/>
      <c r="D104" s="101" t="s">
        <v>2127</v>
      </c>
      <c r="E104" s="102"/>
      <c r="F104" s="102"/>
      <c r="G104" s="102"/>
      <c r="H104" s="102"/>
      <c r="I104" s="102"/>
      <c r="J104" s="103">
        <f>J172</f>
        <v>0</v>
      </c>
      <c r="L104" s="100"/>
    </row>
    <row r="105" spans="2:12" s="99" customFormat="1" ht="24.9" customHeight="1">
      <c r="B105" s="100"/>
      <c r="D105" s="101" t="s">
        <v>2128</v>
      </c>
      <c r="E105" s="102"/>
      <c r="F105" s="102"/>
      <c r="G105" s="102"/>
      <c r="H105" s="102"/>
      <c r="I105" s="102"/>
      <c r="J105" s="103">
        <f>J173</f>
        <v>0</v>
      </c>
      <c r="L105" s="100"/>
    </row>
    <row r="106" spans="2:12" s="16" customFormat="1" ht="21.9" customHeight="1">
      <c r="B106" s="17"/>
      <c r="L106" s="17"/>
    </row>
    <row r="107" spans="2:12" s="16" customFormat="1" ht="6.9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17"/>
    </row>
    <row r="111" spans="2:12" s="16" customFormat="1" ht="6.9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17"/>
    </row>
    <row r="112" spans="2:12" s="16" customFormat="1" ht="24.9" customHeight="1">
      <c r="B112" s="17"/>
      <c r="C112" s="10" t="s">
        <v>114</v>
      </c>
      <c r="L112" s="17"/>
    </row>
    <row r="113" spans="2:65" s="16" customFormat="1" ht="6.9" customHeight="1">
      <c r="B113" s="17"/>
      <c r="L113" s="17"/>
    </row>
    <row r="114" spans="2:65" s="16" customFormat="1" ht="12" customHeight="1">
      <c r="B114" s="17"/>
      <c r="C114" s="14" t="s">
        <v>11</v>
      </c>
      <c r="L114" s="17"/>
    </row>
    <row r="115" spans="2:65" s="16" customFormat="1" ht="26.25" customHeight="1">
      <c r="B115" s="17"/>
      <c r="E115" s="185" t="str">
        <f>E7</f>
        <v>Novostavba prezentačno-degustačného objektu - Pivovar Urpiner Banská Bystrica</v>
      </c>
      <c r="F115" s="185"/>
      <c r="G115" s="185"/>
      <c r="H115" s="185"/>
      <c r="L115" s="17"/>
    </row>
    <row r="116" spans="2:65" s="16" customFormat="1" ht="12" customHeight="1">
      <c r="B116" s="17"/>
      <c r="C116" s="14" t="s">
        <v>102</v>
      </c>
      <c r="L116" s="17"/>
    </row>
    <row r="117" spans="2:65" s="16" customFormat="1" ht="16.5" customHeight="1">
      <c r="B117" s="17"/>
      <c r="E117" s="173" t="str">
        <f>E9</f>
        <v>9 - Preložka NTL plynovodu</v>
      </c>
      <c r="F117" s="173"/>
      <c r="G117" s="173"/>
      <c r="H117" s="173"/>
      <c r="L117" s="17"/>
    </row>
    <row r="118" spans="2:65" s="16" customFormat="1" ht="6.9" customHeight="1">
      <c r="B118" s="17"/>
      <c r="L118" s="17"/>
    </row>
    <row r="119" spans="2:65" s="16" customFormat="1" ht="12" customHeight="1">
      <c r="B119" s="17"/>
      <c r="C119" s="14" t="s">
        <v>15</v>
      </c>
      <c r="F119" s="4" t="str">
        <f>F12</f>
        <v>Banská Bystrica</v>
      </c>
      <c r="I119" s="14" t="s">
        <v>17</v>
      </c>
      <c r="J119" s="1">
        <f>IF(J12="","",J12)</f>
        <v>0</v>
      </c>
      <c r="L119" s="17"/>
    </row>
    <row r="120" spans="2:65" s="16" customFormat="1" ht="6.9" customHeight="1">
      <c r="B120" s="17"/>
      <c r="L120" s="17"/>
    </row>
    <row r="121" spans="2:65" s="16" customFormat="1" ht="15.15" customHeight="1">
      <c r="B121" s="17"/>
      <c r="C121" s="14" t="s">
        <v>18</v>
      </c>
      <c r="F121" s="4" t="str">
        <f>E15</f>
        <v>Banskobystrický pivovar, a.s. Banská Bystrica</v>
      </c>
      <c r="I121" s="14" t="s">
        <v>23</v>
      </c>
      <c r="J121" s="3" t="str">
        <f>E21</f>
        <v xml:space="preserve"> </v>
      </c>
      <c r="L121" s="17"/>
    </row>
    <row r="122" spans="2:65" s="16" customFormat="1" ht="15.15" customHeight="1">
      <c r="B122" s="17"/>
      <c r="C122" s="14" t="s">
        <v>22</v>
      </c>
      <c r="F122" s="4" t="str">
        <f>IF(E18="","",E18)</f>
        <v/>
      </c>
      <c r="I122" s="14" t="s">
        <v>26</v>
      </c>
      <c r="J122" s="3" t="str">
        <f>E24</f>
        <v xml:space="preserve"> </v>
      </c>
      <c r="L122" s="17"/>
    </row>
    <row r="123" spans="2:65" s="16" customFormat="1" ht="10.35" customHeight="1">
      <c r="B123" s="17"/>
      <c r="L123" s="17"/>
    </row>
    <row r="124" spans="2:65" s="109" customFormat="1" ht="29.25" customHeight="1">
      <c r="B124" s="110"/>
      <c r="C124" s="111" t="s">
        <v>115</v>
      </c>
      <c r="D124" s="112" t="s">
        <v>53</v>
      </c>
      <c r="E124" s="112" t="s">
        <v>49</v>
      </c>
      <c r="F124" s="112" t="s">
        <v>50</v>
      </c>
      <c r="G124" s="112" t="s">
        <v>116</v>
      </c>
      <c r="H124" s="112" t="s">
        <v>117</v>
      </c>
      <c r="I124" s="112" t="s">
        <v>118</v>
      </c>
      <c r="J124" s="113" t="s">
        <v>106</v>
      </c>
      <c r="K124" s="114" t="s">
        <v>119</v>
      </c>
      <c r="L124" s="110"/>
      <c r="M124" s="47"/>
      <c r="N124" s="48" t="s">
        <v>32</v>
      </c>
      <c r="O124" s="48" t="s">
        <v>120</v>
      </c>
      <c r="P124" s="48" t="s">
        <v>121</v>
      </c>
      <c r="Q124" s="48" t="s">
        <v>122</v>
      </c>
      <c r="R124" s="48" t="s">
        <v>123</v>
      </c>
      <c r="S124" s="48" t="s">
        <v>124</v>
      </c>
      <c r="T124" s="49" t="s">
        <v>125</v>
      </c>
    </row>
    <row r="125" spans="2:65" s="16" customFormat="1" ht="22.95" customHeight="1">
      <c r="B125" s="17"/>
      <c r="C125" s="53" t="s">
        <v>107</v>
      </c>
      <c r="J125" s="115">
        <f>BK125</f>
        <v>0</v>
      </c>
      <c r="L125" s="17"/>
      <c r="M125" s="50"/>
      <c r="N125" s="42"/>
      <c r="O125" s="42"/>
      <c r="P125" s="116">
        <f>P126+P145+P146+P169+P172+P173</f>
        <v>0</v>
      </c>
      <c r="Q125" s="42"/>
      <c r="R125" s="116">
        <f>R126+R145+R146+R169+R172+R173</f>
        <v>124.021736</v>
      </c>
      <c r="S125" s="42"/>
      <c r="T125" s="117">
        <f>T126+T145+T146+T169+T172+T173</f>
        <v>17.861899999999999</v>
      </c>
      <c r="AT125" s="6" t="s">
        <v>67</v>
      </c>
      <c r="AU125" s="6" t="s">
        <v>108</v>
      </c>
      <c r="BK125" s="118">
        <f>BK126+BK145+BK146+BK169+BK172+BK173</f>
        <v>0</v>
      </c>
    </row>
    <row r="126" spans="2:65" s="119" customFormat="1" ht="25.95" customHeight="1">
      <c r="B126" s="120"/>
      <c r="D126" s="121" t="s">
        <v>67</v>
      </c>
      <c r="E126" s="122" t="s">
        <v>219</v>
      </c>
      <c r="F126" s="122" t="s">
        <v>220</v>
      </c>
      <c r="J126" s="123">
        <f>BK126</f>
        <v>0</v>
      </c>
      <c r="L126" s="120"/>
      <c r="M126" s="124"/>
      <c r="P126" s="125">
        <f>P127+P137+P141</f>
        <v>0</v>
      </c>
      <c r="R126" s="125">
        <f>R127+R137+R141</f>
        <v>123.87565000000001</v>
      </c>
      <c r="T126" s="126">
        <f>T127+T137+T141</f>
        <v>17.861899999999999</v>
      </c>
      <c r="AR126" s="121" t="s">
        <v>76</v>
      </c>
      <c r="AT126" s="127" t="s">
        <v>67</v>
      </c>
      <c r="AU126" s="127" t="s">
        <v>68</v>
      </c>
      <c r="AY126" s="121" t="s">
        <v>128</v>
      </c>
      <c r="BK126" s="128">
        <f>BK127+BK137+BK141</f>
        <v>0</v>
      </c>
    </row>
    <row r="127" spans="2:65" s="119" customFormat="1" ht="22.95" customHeight="1">
      <c r="B127" s="120"/>
      <c r="D127" s="121" t="s">
        <v>67</v>
      </c>
      <c r="E127" s="129" t="s">
        <v>76</v>
      </c>
      <c r="F127" s="129" t="s">
        <v>221</v>
      </c>
      <c r="J127" s="130">
        <f>BK127</f>
        <v>0</v>
      </c>
      <c r="L127" s="120"/>
      <c r="M127" s="124"/>
      <c r="P127" s="125">
        <f>SUM(P128:P136)</f>
        <v>0</v>
      </c>
      <c r="R127" s="125">
        <f>SUM(R128:R136)</f>
        <v>0</v>
      </c>
      <c r="T127" s="126">
        <f>SUM(T128:T136)</f>
        <v>17.861899999999999</v>
      </c>
      <c r="AR127" s="121" t="s">
        <v>76</v>
      </c>
      <c r="AT127" s="127" t="s">
        <v>67</v>
      </c>
      <c r="AU127" s="127" t="s">
        <v>76</v>
      </c>
      <c r="AY127" s="121" t="s">
        <v>128</v>
      </c>
      <c r="BK127" s="128">
        <f>SUM(BK128:BK136)</f>
        <v>0</v>
      </c>
    </row>
    <row r="128" spans="2:65" s="16" customFormat="1" ht="24.15" customHeight="1">
      <c r="B128" s="131"/>
      <c r="C128" s="132" t="s">
        <v>76</v>
      </c>
      <c r="D128" s="132" t="s">
        <v>130</v>
      </c>
      <c r="E128" s="133" t="s">
        <v>2129</v>
      </c>
      <c r="F128" s="134" t="s">
        <v>2130</v>
      </c>
      <c r="G128" s="135" t="s">
        <v>136</v>
      </c>
      <c r="H128" s="136">
        <v>55.3</v>
      </c>
      <c r="I128" s="137"/>
      <c r="J128" s="137">
        <f t="shared" ref="J128:J136" si="0">ROUND(I128*H128,2)</f>
        <v>0</v>
      </c>
      <c r="K128" s="138"/>
      <c r="L128" s="17"/>
      <c r="M128" s="139"/>
      <c r="N128" s="140" t="s">
        <v>34</v>
      </c>
      <c r="O128" s="141">
        <v>0</v>
      </c>
      <c r="P128" s="141">
        <f t="shared" ref="P128:P136" si="1">O128*H128</f>
        <v>0</v>
      </c>
      <c r="Q128" s="141">
        <v>0</v>
      </c>
      <c r="R128" s="141">
        <f t="shared" ref="R128:R136" si="2">Q128*H128</f>
        <v>0</v>
      </c>
      <c r="S128" s="141">
        <v>0.22500000000000001</v>
      </c>
      <c r="T128" s="142">
        <f t="shared" ref="T128:T136" si="3">S128*H128</f>
        <v>12.442499999999999</v>
      </c>
      <c r="AR128" s="143" t="s">
        <v>81</v>
      </c>
      <c r="AT128" s="143" t="s">
        <v>130</v>
      </c>
      <c r="AU128" s="143" t="s">
        <v>96</v>
      </c>
      <c r="AY128" s="6" t="s">
        <v>128</v>
      </c>
      <c r="BE128" s="144">
        <f t="shared" ref="BE128:BE136" si="4">IF(N128="základná",J128,0)</f>
        <v>0</v>
      </c>
      <c r="BF128" s="144">
        <f t="shared" ref="BF128:BF136" si="5">IF(N128="znížená",J128,0)</f>
        <v>0</v>
      </c>
      <c r="BG128" s="144">
        <f t="shared" ref="BG128:BG136" si="6">IF(N128="zákl. prenesená",J128,0)</f>
        <v>0</v>
      </c>
      <c r="BH128" s="144">
        <f t="shared" ref="BH128:BH136" si="7">IF(N128="zníž. prenesená",J128,0)</f>
        <v>0</v>
      </c>
      <c r="BI128" s="144">
        <f t="shared" ref="BI128:BI136" si="8">IF(N128="nulová",J128,0)</f>
        <v>0</v>
      </c>
      <c r="BJ128" s="6" t="s">
        <v>96</v>
      </c>
      <c r="BK128" s="144">
        <f t="shared" ref="BK128:BK136" si="9">ROUND(I128*H128,2)</f>
        <v>0</v>
      </c>
      <c r="BL128" s="6" t="s">
        <v>81</v>
      </c>
      <c r="BM128" s="143" t="s">
        <v>96</v>
      </c>
    </row>
    <row r="129" spans="2:65" s="16" customFormat="1" ht="24.15" customHeight="1">
      <c r="B129" s="131"/>
      <c r="C129" s="132" t="s">
        <v>96</v>
      </c>
      <c r="D129" s="132" t="s">
        <v>130</v>
      </c>
      <c r="E129" s="133" t="s">
        <v>885</v>
      </c>
      <c r="F129" s="134" t="s">
        <v>886</v>
      </c>
      <c r="G129" s="135" t="s">
        <v>136</v>
      </c>
      <c r="H129" s="136">
        <v>55.3</v>
      </c>
      <c r="I129" s="137"/>
      <c r="J129" s="137">
        <f t="shared" si="0"/>
        <v>0</v>
      </c>
      <c r="K129" s="138"/>
      <c r="L129" s="17"/>
      <c r="M129" s="139"/>
      <c r="N129" s="140" t="s">
        <v>34</v>
      </c>
      <c r="O129" s="141">
        <v>0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9.8000000000000004E-2</v>
      </c>
      <c r="T129" s="142">
        <f t="shared" si="3"/>
        <v>5.4193999999999996</v>
      </c>
      <c r="AR129" s="143" t="s">
        <v>81</v>
      </c>
      <c r="AT129" s="143" t="s">
        <v>130</v>
      </c>
      <c r="AU129" s="143" t="s">
        <v>96</v>
      </c>
      <c r="AY129" s="6" t="s">
        <v>128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6" t="s">
        <v>96</v>
      </c>
      <c r="BK129" s="144">
        <f t="shared" si="9"/>
        <v>0</v>
      </c>
      <c r="BL129" s="6" t="s">
        <v>81</v>
      </c>
      <c r="BM129" s="143" t="s">
        <v>81</v>
      </c>
    </row>
    <row r="130" spans="2:65" s="16" customFormat="1" ht="21.75" customHeight="1">
      <c r="B130" s="131"/>
      <c r="C130" s="132" t="s">
        <v>78</v>
      </c>
      <c r="D130" s="132" t="s">
        <v>130</v>
      </c>
      <c r="E130" s="133" t="s">
        <v>887</v>
      </c>
      <c r="F130" s="134" t="s">
        <v>888</v>
      </c>
      <c r="G130" s="135" t="s">
        <v>133</v>
      </c>
      <c r="H130" s="136">
        <v>60.81</v>
      </c>
      <c r="I130" s="137"/>
      <c r="J130" s="137">
        <f t="shared" si="0"/>
        <v>0</v>
      </c>
      <c r="K130" s="138"/>
      <c r="L130" s="17"/>
      <c r="M130" s="139"/>
      <c r="N130" s="140" t="s">
        <v>34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81</v>
      </c>
      <c r="AT130" s="143" t="s">
        <v>130</v>
      </c>
      <c r="AU130" s="143" t="s">
        <v>96</v>
      </c>
      <c r="AY130" s="6" t="s">
        <v>128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6" t="s">
        <v>96</v>
      </c>
      <c r="BK130" s="144">
        <f t="shared" si="9"/>
        <v>0</v>
      </c>
      <c r="BL130" s="6" t="s">
        <v>81</v>
      </c>
      <c r="BM130" s="143" t="s">
        <v>87</v>
      </c>
    </row>
    <row r="131" spans="2:65" s="16" customFormat="1" ht="21.75" customHeight="1">
      <c r="B131" s="131"/>
      <c r="C131" s="132" t="s">
        <v>81</v>
      </c>
      <c r="D131" s="132" t="s">
        <v>130</v>
      </c>
      <c r="E131" s="133" t="s">
        <v>889</v>
      </c>
      <c r="F131" s="134" t="s">
        <v>890</v>
      </c>
      <c r="G131" s="135" t="s">
        <v>133</v>
      </c>
      <c r="H131" s="136">
        <v>30.41</v>
      </c>
      <c r="I131" s="137"/>
      <c r="J131" s="137">
        <f t="shared" si="0"/>
        <v>0</v>
      </c>
      <c r="K131" s="138"/>
      <c r="L131" s="17"/>
      <c r="M131" s="139"/>
      <c r="N131" s="140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81</v>
      </c>
      <c r="AT131" s="143" t="s">
        <v>130</v>
      </c>
      <c r="AU131" s="143" t="s">
        <v>96</v>
      </c>
      <c r="AY131" s="6" t="s">
        <v>128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6" t="s">
        <v>96</v>
      </c>
      <c r="BK131" s="144">
        <f t="shared" si="9"/>
        <v>0</v>
      </c>
      <c r="BL131" s="6" t="s">
        <v>81</v>
      </c>
      <c r="BM131" s="143" t="s">
        <v>141</v>
      </c>
    </row>
    <row r="132" spans="2:65" s="16" customFormat="1" ht="24.15" customHeight="1">
      <c r="B132" s="131"/>
      <c r="C132" s="132" t="s">
        <v>84</v>
      </c>
      <c r="D132" s="132" t="s">
        <v>130</v>
      </c>
      <c r="E132" s="133" t="s">
        <v>243</v>
      </c>
      <c r="F132" s="134" t="s">
        <v>244</v>
      </c>
      <c r="G132" s="135" t="s">
        <v>133</v>
      </c>
      <c r="H132" s="136">
        <v>60.81</v>
      </c>
      <c r="I132" s="137"/>
      <c r="J132" s="137">
        <f t="shared" si="0"/>
        <v>0</v>
      </c>
      <c r="K132" s="138"/>
      <c r="L132" s="17"/>
      <c r="M132" s="139"/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81</v>
      </c>
      <c r="AT132" s="143" t="s">
        <v>130</v>
      </c>
      <c r="AU132" s="143" t="s">
        <v>96</v>
      </c>
      <c r="AY132" s="6" t="s">
        <v>128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6" t="s">
        <v>96</v>
      </c>
      <c r="BK132" s="144">
        <f t="shared" si="9"/>
        <v>0</v>
      </c>
      <c r="BL132" s="6" t="s">
        <v>81</v>
      </c>
      <c r="BM132" s="143" t="s">
        <v>144</v>
      </c>
    </row>
    <row r="133" spans="2:65" s="16" customFormat="1" ht="21.75" customHeight="1">
      <c r="B133" s="131"/>
      <c r="C133" s="132" t="s">
        <v>87</v>
      </c>
      <c r="D133" s="132" t="s">
        <v>130</v>
      </c>
      <c r="E133" s="133" t="s">
        <v>891</v>
      </c>
      <c r="F133" s="134" t="s">
        <v>892</v>
      </c>
      <c r="G133" s="135" t="s">
        <v>133</v>
      </c>
      <c r="H133" s="136">
        <v>60.81</v>
      </c>
      <c r="I133" s="137"/>
      <c r="J133" s="137">
        <f t="shared" si="0"/>
        <v>0</v>
      </c>
      <c r="K133" s="138"/>
      <c r="L133" s="17"/>
      <c r="M133" s="139"/>
      <c r="N133" s="140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81</v>
      </c>
      <c r="AT133" s="143" t="s">
        <v>130</v>
      </c>
      <c r="AU133" s="143" t="s">
        <v>96</v>
      </c>
      <c r="AY133" s="6" t="s">
        <v>128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6" t="s">
        <v>96</v>
      </c>
      <c r="BK133" s="144">
        <f t="shared" si="9"/>
        <v>0</v>
      </c>
      <c r="BL133" s="6" t="s">
        <v>81</v>
      </c>
      <c r="BM133" s="143" t="s">
        <v>149</v>
      </c>
    </row>
    <row r="134" spans="2:65" s="16" customFormat="1" ht="24.15" customHeight="1">
      <c r="B134" s="131"/>
      <c r="C134" s="132" t="s">
        <v>90</v>
      </c>
      <c r="D134" s="132" t="s">
        <v>130</v>
      </c>
      <c r="E134" s="133" t="s">
        <v>893</v>
      </c>
      <c r="F134" s="134" t="s">
        <v>894</v>
      </c>
      <c r="G134" s="135" t="s">
        <v>133</v>
      </c>
      <c r="H134" s="136">
        <v>46.99</v>
      </c>
      <c r="I134" s="137"/>
      <c r="J134" s="137">
        <f t="shared" si="0"/>
        <v>0</v>
      </c>
      <c r="K134" s="138"/>
      <c r="L134" s="17"/>
      <c r="M134" s="139"/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81</v>
      </c>
      <c r="AT134" s="143" t="s">
        <v>130</v>
      </c>
      <c r="AU134" s="143" t="s">
        <v>96</v>
      </c>
      <c r="AY134" s="6" t="s">
        <v>128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6" t="s">
        <v>96</v>
      </c>
      <c r="BK134" s="144">
        <f t="shared" si="9"/>
        <v>0</v>
      </c>
      <c r="BL134" s="6" t="s">
        <v>81</v>
      </c>
      <c r="BM134" s="143" t="s">
        <v>145</v>
      </c>
    </row>
    <row r="135" spans="2:65" s="16" customFormat="1" ht="16.5" customHeight="1">
      <c r="B135" s="131"/>
      <c r="C135" s="132" t="s">
        <v>141</v>
      </c>
      <c r="D135" s="132" t="s">
        <v>130</v>
      </c>
      <c r="E135" s="133" t="s">
        <v>255</v>
      </c>
      <c r="F135" s="134" t="s">
        <v>256</v>
      </c>
      <c r="G135" s="135" t="s">
        <v>133</v>
      </c>
      <c r="H135" s="136">
        <v>13.82</v>
      </c>
      <c r="I135" s="137"/>
      <c r="J135" s="137">
        <f t="shared" si="0"/>
        <v>0</v>
      </c>
      <c r="K135" s="138"/>
      <c r="L135" s="17"/>
      <c r="M135" s="139"/>
      <c r="N135" s="140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81</v>
      </c>
      <c r="AT135" s="143" t="s">
        <v>130</v>
      </c>
      <c r="AU135" s="143" t="s">
        <v>96</v>
      </c>
      <c r="AY135" s="6" t="s">
        <v>128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6" t="s">
        <v>96</v>
      </c>
      <c r="BK135" s="144">
        <f t="shared" si="9"/>
        <v>0</v>
      </c>
      <c r="BL135" s="6" t="s">
        <v>81</v>
      </c>
      <c r="BM135" s="143" t="s">
        <v>157</v>
      </c>
    </row>
    <row r="136" spans="2:65" s="16" customFormat="1" ht="16.5" customHeight="1">
      <c r="B136" s="131"/>
      <c r="C136" s="132" t="s">
        <v>93</v>
      </c>
      <c r="D136" s="132" t="s">
        <v>130</v>
      </c>
      <c r="E136" s="133" t="s">
        <v>260</v>
      </c>
      <c r="F136" s="134" t="s">
        <v>261</v>
      </c>
      <c r="G136" s="135" t="s">
        <v>133</v>
      </c>
      <c r="H136" s="136">
        <v>13.82</v>
      </c>
      <c r="I136" s="137"/>
      <c r="J136" s="137">
        <f t="shared" si="0"/>
        <v>0</v>
      </c>
      <c r="K136" s="138"/>
      <c r="L136" s="17"/>
      <c r="M136" s="139"/>
      <c r="N136" s="140" t="s">
        <v>34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81</v>
      </c>
      <c r="AT136" s="143" t="s">
        <v>130</v>
      </c>
      <c r="AU136" s="143" t="s">
        <v>96</v>
      </c>
      <c r="AY136" s="6" t="s">
        <v>128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6" t="s">
        <v>96</v>
      </c>
      <c r="BK136" s="144">
        <f t="shared" si="9"/>
        <v>0</v>
      </c>
      <c r="BL136" s="6" t="s">
        <v>81</v>
      </c>
      <c r="BM136" s="143" t="s">
        <v>160</v>
      </c>
    </row>
    <row r="137" spans="2:65" s="119" customFormat="1" ht="22.95" customHeight="1">
      <c r="B137" s="120"/>
      <c r="D137" s="121" t="s">
        <v>67</v>
      </c>
      <c r="E137" s="129" t="s">
        <v>84</v>
      </c>
      <c r="F137" s="129" t="s">
        <v>275</v>
      </c>
      <c r="J137" s="130">
        <f>BK137</f>
        <v>0</v>
      </c>
      <c r="L137" s="120"/>
      <c r="M137" s="124"/>
      <c r="P137" s="125">
        <f>SUM(P138:P140)</f>
        <v>0</v>
      </c>
      <c r="R137" s="125">
        <f>SUM(R138:R140)</f>
        <v>123.85541000000001</v>
      </c>
      <c r="T137" s="126">
        <f>SUM(T138:T140)</f>
        <v>0</v>
      </c>
      <c r="AR137" s="121" t="s">
        <v>76</v>
      </c>
      <c r="AT137" s="127" t="s">
        <v>67</v>
      </c>
      <c r="AU137" s="127" t="s">
        <v>76</v>
      </c>
      <c r="AY137" s="121" t="s">
        <v>128</v>
      </c>
      <c r="BK137" s="128">
        <f>SUM(BK138:BK140)</f>
        <v>0</v>
      </c>
    </row>
    <row r="138" spans="2:65" s="16" customFormat="1" ht="24.15" customHeight="1">
      <c r="B138" s="131"/>
      <c r="C138" s="132" t="s">
        <v>144</v>
      </c>
      <c r="D138" s="132" t="s">
        <v>130</v>
      </c>
      <c r="E138" s="133" t="s">
        <v>895</v>
      </c>
      <c r="F138" s="134" t="s">
        <v>896</v>
      </c>
      <c r="G138" s="135" t="s">
        <v>133</v>
      </c>
      <c r="H138" s="136">
        <v>55.3</v>
      </c>
      <c r="I138" s="137"/>
      <c r="J138" s="137">
        <f>ROUND(I138*H138,2)</f>
        <v>0</v>
      </c>
      <c r="K138" s="138"/>
      <c r="L138" s="17"/>
      <c r="M138" s="139"/>
      <c r="N138" s="140" t="s">
        <v>34</v>
      </c>
      <c r="O138" s="141">
        <v>0</v>
      </c>
      <c r="P138" s="141">
        <f>O138*H138</f>
        <v>0</v>
      </c>
      <c r="Q138" s="141">
        <v>1.6867000000000001</v>
      </c>
      <c r="R138" s="141">
        <f>Q138*H138</f>
        <v>93.274510000000006</v>
      </c>
      <c r="S138" s="141">
        <v>0</v>
      </c>
      <c r="T138" s="142">
        <f>S138*H138</f>
        <v>0</v>
      </c>
      <c r="AR138" s="143" t="s">
        <v>81</v>
      </c>
      <c r="AT138" s="143" t="s">
        <v>130</v>
      </c>
      <c r="AU138" s="143" t="s">
        <v>96</v>
      </c>
      <c r="AY138" s="6" t="s">
        <v>128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6" t="s">
        <v>96</v>
      </c>
      <c r="BK138" s="144">
        <f>ROUND(I138*H138,2)</f>
        <v>0</v>
      </c>
      <c r="BL138" s="6" t="s">
        <v>81</v>
      </c>
      <c r="BM138" s="143" t="s">
        <v>6</v>
      </c>
    </row>
    <row r="139" spans="2:65" s="16" customFormat="1" ht="24.15" customHeight="1">
      <c r="B139" s="131"/>
      <c r="C139" s="132" t="s">
        <v>177</v>
      </c>
      <c r="D139" s="132" t="s">
        <v>130</v>
      </c>
      <c r="E139" s="133" t="s">
        <v>897</v>
      </c>
      <c r="F139" s="134" t="s">
        <v>898</v>
      </c>
      <c r="G139" s="135" t="s">
        <v>136</v>
      </c>
      <c r="H139" s="136">
        <v>55.3</v>
      </c>
      <c r="I139" s="137"/>
      <c r="J139" s="137">
        <f>ROUND(I139*H139,2)</f>
        <v>0</v>
      </c>
      <c r="K139" s="138"/>
      <c r="L139" s="17"/>
      <c r="M139" s="139"/>
      <c r="N139" s="140" t="s">
        <v>34</v>
      </c>
      <c r="O139" s="141">
        <v>0</v>
      </c>
      <c r="P139" s="141">
        <f>O139*H139</f>
        <v>0</v>
      </c>
      <c r="Q139" s="141">
        <v>0.11268</v>
      </c>
      <c r="R139" s="141">
        <f>Q139*H139</f>
        <v>6.231204</v>
      </c>
      <c r="S139" s="141">
        <v>0</v>
      </c>
      <c r="T139" s="142">
        <f>S139*H139</f>
        <v>0</v>
      </c>
      <c r="AR139" s="143" t="s">
        <v>81</v>
      </c>
      <c r="AT139" s="143" t="s">
        <v>130</v>
      </c>
      <c r="AU139" s="143" t="s">
        <v>96</v>
      </c>
      <c r="AY139" s="6" t="s">
        <v>128</v>
      </c>
      <c r="BE139" s="144">
        <f>IF(N139="základná",J139,0)</f>
        <v>0</v>
      </c>
      <c r="BF139" s="144">
        <f>IF(N139="znížená",J139,0)</f>
        <v>0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6" t="s">
        <v>96</v>
      </c>
      <c r="BK139" s="144">
        <f>ROUND(I139*H139,2)</f>
        <v>0</v>
      </c>
      <c r="BL139" s="6" t="s">
        <v>81</v>
      </c>
      <c r="BM139" s="143" t="s">
        <v>166</v>
      </c>
    </row>
    <row r="140" spans="2:65" s="16" customFormat="1" ht="24.15" customHeight="1">
      <c r="B140" s="131"/>
      <c r="C140" s="132" t="s">
        <v>149</v>
      </c>
      <c r="D140" s="132" t="s">
        <v>130</v>
      </c>
      <c r="E140" s="133" t="s">
        <v>899</v>
      </c>
      <c r="F140" s="134" t="s">
        <v>900</v>
      </c>
      <c r="G140" s="135" t="s">
        <v>136</v>
      </c>
      <c r="H140" s="136">
        <v>55.3</v>
      </c>
      <c r="I140" s="137"/>
      <c r="J140" s="137">
        <f>ROUND(I140*H140,2)</f>
        <v>0</v>
      </c>
      <c r="K140" s="138"/>
      <c r="L140" s="17"/>
      <c r="M140" s="139"/>
      <c r="N140" s="140" t="s">
        <v>34</v>
      </c>
      <c r="O140" s="141">
        <v>0</v>
      </c>
      <c r="P140" s="141">
        <f>O140*H140</f>
        <v>0</v>
      </c>
      <c r="Q140" s="141">
        <v>0.44031999999999999</v>
      </c>
      <c r="R140" s="141">
        <f>Q140*H140</f>
        <v>24.349695999999998</v>
      </c>
      <c r="S140" s="141">
        <v>0</v>
      </c>
      <c r="T140" s="142">
        <f>S140*H140</f>
        <v>0</v>
      </c>
      <c r="AR140" s="143" t="s">
        <v>81</v>
      </c>
      <c r="AT140" s="143" t="s">
        <v>130</v>
      </c>
      <c r="AU140" s="143" t="s">
        <v>96</v>
      </c>
      <c r="AY140" s="6" t="s">
        <v>128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6" t="s">
        <v>96</v>
      </c>
      <c r="BK140" s="144">
        <f>ROUND(I140*H140,2)</f>
        <v>0</v>
      </c>
      <c r="BL140" s="6" t="s">
        <v>81</v>
      </c>
      <c r="BM140" s="143" t="s">
        <v>169</v>
      </c>
    </row>
    <row r="141" spans="2:65" s="119" customFormat="1" ht="22.95" customHeight="1">
      <c r="B141" s="120"/>
      <c r="D141" s="121" t="s">
        <v>67</v>
      </c>
      <c r="E141" s="129" t="s">
        <v>93</v>
      </c>
      <c r="F141" s="129" t="s">
        <v>313</v>
      </c>
      <c r="J141" s="130">
        <f>BK141</f>
        <v>0</v>
      </c>
      <c r="L141" s="120"/>
      <c r="M141" s="124"/>
      <c r="P141" s="125">
        <f>SUM(P142:P144)</f>
        <v>0</v>
      </c>
      <c r="R141" s="125">
        <f>SUM(R142:R144)</f>
        <v>2.0240000000000001E-2</v>
      </c>
      <c r="T141" s="126">
        <f>SUM(T142:T144)</f>
        <v>0</v>
      </c>
      <c r="AR141" s="121" t="s">
        <v>76</v>
      </c>
      <c r="AT141" s="127" t="s">
        <v>67</v>
      </c>
      <c r="AU141" s="127" t="s">
        <v>76</v>
      </c>
      <c r="AY141" s="121" t="s">
        <v>128</v>
      </c>
      <c r="BK141" s="128">
        <f>SUM(BK142:BK144)</f>
        <v>0</v>
      </c>
    </row>
    <row r="142" spans="2:65" s="16" customFormat="1" ht="24.15" customHeight="1">
      <c r="B142" s="131"/>
      <c r="C142" s="132" t="s">
        <v>184</v>
      </c>
      <c r="D142" s="132" t="s">
        <v>130</v>
      </c>
      <c r="E142" s="133" t="s">
        <v>314</v>
      </c>
      <c r="F142" s="134" t="s">
        <v>315</v>
      </c>
      <c r="G142" s="135" t="s">
        <v>153</v>
      </c>
      <c r="H142" s="136">
        <v>184</v>
      </c>
      <c r="I142" s="137"/>
      <c r="J142" s="137">
        <f>ROUND(I142*H142,2)</f>
        <v>0</v>
      </c>
      <c r="K142" s="138"/>
      <c r="L142" s="17"/>
      <c r="M142" s="139"/>
      <c r="N142" s="140" t="s">
        <v>34</v>
      </c>
      <c r="O142" s="141">
        <v>0</v>
      </c>
      <c r="P142" s="141">
        <f>O142*H142</f>
        <v>0</v>
      </c>
      <c r="Q142" s="141">
        <v>2.0000000000000002E-5</v>
      </c>
      <c r="R142" s="141">
        <f>Q142*H142</f>
        <v>3.6800000000000001E-3</v>
      </c>
      <c r="S142" s="141">
        <v>0</v>
      </c>
      <c r="T142" s="142">
        <f>S142*H142</f>
        <v>0</v>
      </c>
      <c r="AR142" s="143" t="s">
        <v>81</v>
      </c>
      <c r="AT142" s="143" t="s">
        <v>130</v>
      </c>
      <c r="AU142" s="143" t="s">
        <v>96</v>
      </c>
      <c r="AY142" s="6" t="s">
        <v>128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6" t="s">
        <v>96</v>
      </c>
      <c r="BK142" s="144">
        <f>ROUND(I142*H142,2)</f>
        <v>0</v>
      </c>
      <c r="BL142" s="6" t="s">
        <v>81</v>
      </c>
      <c r="BM142" s="143" t="s">
        <v>173</v>
      </c>
    </row>
    <row r="143" spans="2:65" s="16" customFormat="1" ht="24.15" customHeight="1">
      <c r="B143" s="131"/>
      <c r="C143" s="132" t="s">
        <v>145</v>
      </c>
      <c r="D143" s="132" t="s">
        <v>130</v>
      </c>
      <c r="E143" s="133" t="s">
        <v>901</v>
      </c>
      <c r="F143" s="134" t="s">
        <v>902</v>
      </c>
      <c r="G143" s="135" t="s">
        <v>153</v>
      </c>
      <c r="H143" s="136">
        <v>184</v>
      </c>
      <c r="I143" s="137"/>
      <c r="J143" s="137">
        <f>ROUND(I143*H143,2)</f>
        <v>0</v>
      </c>
      <c r="K143" s="138"/>
      <c r="L143" s="17"/>
      <c r="M143" s="139"/>
      <c r="N143" s="140" t="s">
        <v>34</v>
      </c>
      <c r="O143" s="141">
        <v>0</v>
      </c>
      <c r="P143" s="141">
        <f>O143*H143</f>
        <v>0</v>
      </c>
      <c r="Q143" s="141">
        <v>9.0000000000000006E-5</v>
      </c>
      <c r="R143" s="141">
        <f>Q143*H143</f>
        <v>1.6560000000000002E-2</v>
      </c>
      <c r="S143" s="141">
        <v>0</v>
      </c>
      <c r="T143" s="142">
        <f>S143*H143</f>
        <v>0</v>
      </c>
      <c r="AR143" s="143" t="s">
        <v>81</v>
      </c>
      <c r="AT143" s="143" t="s">
        <v>130</v>
      </c>
      <c r="AU143" s="143" t="s">
        <v>96</v>
      </c>
      <c r="AY143" s="6" t="s">
        <v>128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6" t="s">
        <v>96</v>
      </c>
      <c r="BK143" s="144">
        <f>ROUND(I143*H143,2)</f>
        <v>0</v>
      </c>
      <c r="BL143" s="6" t="s">
        <v>81</v>
      </c>
      <c r="BM143" s="143" t="s">
        <v>176</v>
      </c>
    </row>
    <row r="144" spans="2:65" s="16" customFormat="1" ht="24.15" customHeight="1">
      <c r="B144" s="131"/>
      <c r="C144" s="132" t="s">
        <v>154</v>
      </c>
      <c r="D144" s="132" t="s">
        <v>130</v>
      </c>
      <c r="E144" s="133" t="s">
        <v>903</v>
      </c>
      <c r="F144" s="134" t="s">
        <v>904</v>
      </c>
      <c r="G144" s="135" t="s">
        <v>172</v>
      </c>
      <c r="H144" s="136">
        <v>123.876</v>
      </c>
      <c r="I144" s="137"/>
      <c r="J144" s="137">
        <f>ROUND(I144*H144,2)</f>
        <v>0</v>
      </c>
      <c r="K144" s="138"/>
      <c r="L144" s="17"/>
      <c r="M144" s="139"/>
      <c r="N144" s="140" t="s">
        <v>34</v>
      </c>
      <c r="O144" s="141">
        <v>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81</v>
      </c>
      <c r="AT144" s="143" t="s">
        <v>130</v>
      </c>
      <c r="AU144" s="143" t="s">
        <v>96</v>
      </c>
      <c r="AY144" s="6" t="s">
        <v>128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6" t="s">
        <v>96</v>
      </c>
      <c r="BK144" s="144">
        <f>ROUND(I144*H144,2)</f>
        <v>0</v>
      </c>
      <c r="BL144" s="6" t="s">
        <v>81</v>
      </c>
      <c r="BM144" s="143" t="s">
        <v>180</v>
      </c>
    </row>
    <row r="145" spans="2:65" s="119" customFormat="1" ht="25.95" customHeight="1">
      <c r="B145" s="120"/>
      <c r="D145" s="121" t="s">
        <v>67</v>
      </c>
      <c r="E145" s="122" t="s">
        <v>257</v>
      </c>
      <c r="F145" s="122" t="s">
        <v>2131</v>
      </c>
      <c r="J145" s="123">
        <f>BK145</f>
        <v>0</v>
      </c>
      <c r="L145" s="120"/>
      <c r="M145" s="124"/>
      <c r="P145" s="125">
        <v>0</v>
      </c>
      <c r="R145" s="125">
        <v>0</v>
      </c>
      <c r="T145" s="126">
        <v>0</v>
      </c>
      <c r="AR145" s="121" t="s">
        <v>78</v>
      </c>
      <c r="AT145" s="127" t="s">
        <v>67</v>
      </c>
      <c r="AU145" s="127" t="s">
        <v>68</v>
      </c>
      <c r="AY145" s="121" t="s">
        <v>128</v>
      </c>
      <c r="BK145" s="128">
        <v>0</v>
      </c>
    </row>
    <row r="146" spans="2:65" s="119" customFormat="1" ht="25.95" customHeight="1">
      <c r="B146" s="120"/>
      <c r="D146" s="121" t="s">
        <v>67</v>
      </c>
      <c r="E146" s="122" t="s">
        <v>628</v>
      </c>
      <c r="F146" s="122" t="s">
        <v>642</v>
      </c>
      <c r="J146" s="123">
        <f>BK146</f>
        <v>0</v>
      </c>
      <c r="L146" s="120"/>
      <c r="M146" s="124"/>
      <c r="P146" s="125">
        <f>SUM(P147:P168)</f>
        <v>0</v>
      </c>
      <c r="R146" s="125">
        <f>SUM(R147:R168)</f>
        <v>0.14608600000000002</v>
      </c>
      <c r="T146" s="126">
        <f>SUM(T147:T168)</f>
        <v>0</v>
      </c>
      <c r="AR146" s="121" t="s">
        <v>76</v>
      </c>
      <c r="AT146" s="127" t="s">
        <v>67</v>
      </c>
      <c r="AU146" s="127" t="s">
        <v>68</v>
      </c>
      <c r="AY146" s="121" t="s">
        <v>128</v>
      </c>
      <c r="BK146" s="128">
        <f>SUM(BK147:BK168)</f>
        <v>0</v>
      </c>
    </row>
    <row r="147" spans="2:65" s="16" customFormat="1" ht="24.15" customHeight="1">
      <c r="B147" s="131"/>
      <c r="C147" s="132" t="s">
        <v>157</v>
      </c>
      <c r="D147" s="132" t="s">
        <v>130</v>
      </c>
      <c r="E147" s="133" t="s">
        <v>2132</v>
      </c>
      <c r="F147" s="134" t="s">
        <v>2133</v>
      </c>
      <c r="G147" s="135" t="s">
        <v>153</v>
      </c>
      <c r="H147" s="136">
        <v>92.14</v>
      </c>
      <c r="I147" s="137"/>
      <c r="J147" s="137">
        <f t="shared" ref="J147:J168" si="10">ROUND(I147*H147,2)</f>
        <v>0</v>
      </c>
      <c r="K147" s="138"/>
      <c r="L147" s="17"/>
      <c r="M147" s="139"/>
      <c r="N147" s="140" t="s">
        <v>34</v>
      </c>
      <c r="O147" s="141">
        <v>0</v>
      </c>
      <c r="P147" s="141">
        <f t="shared" ref="P147:P168" si="11">O147*H147</f>
        <v>0</v>
      </c>
      <c r="Q147" s="141">
        <v>0</v>
      </c>
      <c r="R147" s="141">
        <f t="shared" ref="R147:R168" si="12">Q147*H147</f>
        <v>0</v>
      </c>
      <c r="S147" s="141">
        <v>0</v>
      </c>
      <c r="T147" s="142">
        <f t="shared" ref="T147:T168" si="13">S147*H147</f>
        <v>0</v>
      </c>
      <c r="AR147" s="143" t="s">
        <v>81</v>
      </c>
      <c r="AT147" s="143" t="s">
        <v>130</v>
      </c>
      <c r="AU147" s="143" t="s">
        <v>76</v>
      </c>
      <c r="AY147" s="6" t="s">
        <v>128</v>
      </c>
      <c r="BE147" s="144">
        <f t="shared" ref="BE147:BE168" si="14">IF(N147="základná",J147,0)</f>
        <v>0</v>
      </c>
      <c r="BF147" s="144">
        <f t="shared" ref="BF147:BF168" si="15">IF(N147="znížená",J147,0)</f>
        <v>0</v>
      </c>
      <c r="BG147" s="144">
        <f t="shared" ref="BG147:BG168" si="16">IF(N147="zákl. prenesená",J147,0)</f>
        <v>0</v>
      </c>
      <c r="BH147" s="144">
        <f t="shared" ref="BH147:BH168" si="17">IF(N147="zníž. prenesená",J147,0)</f>
        <v>0</v>
      </c>
      <c r="BI147" s="144">
        <f t="shared" ref="BI147:BI168" si="18">IF(N147="nulová",J147,0)</f>
        <v>0</v>
      </c>
      <c r="BJ147" s="6" t="s">
        <v>96</v>
      </c>
      <c r="BK147" s="144">
        <f t="shared" ref="BK147:BK168" si="19">ROUND(I147*H147,2)</f>
        <v>0</v>
      </c>
      <c r="BL147" s="6" t="s">
        <v>81</v>
      </c>
      <c r="BM147" s="143" t="s">
        <v>183</v>
      </c>
    </row>
    <row r="148" spans="2:65" s="16" customFormat="1" ht="24.15" customHeight="1">
      <c r="B148" s="131"/>
      <c r="C148" s="149" t="s">
        <v>163</v>
      </c>
      <c r="D148" s="149" t="s">
        <v>257</v>
      </c>
      <c r="E148" s="150" t="s">
        <v>2134</v>
      </c>
      <c r="F148" s="151" t="s">
        <v>2135</v>
      </c>
      <c r="G148" s="152" t="s">
        <v>153</v>
      </c>
      <c r="H148" s="153">
        <v>92.14</v>
      </c>
      <c r="I148" s="154"/>
      <c r="J148" s="154">
        <f t="shared" si="10"/>
        <v>0</v>
      </c>
      <c r="K148" s="155"/>
      <c r="L148" s="156"/>
      <c r="M148" s="157"/>
      <c r="N148" s="158" t="s">
        <v>34</v>
      </c>
      <c r="O148" s="141">
        <v>0</v>
      </c>
      <c r="P148" s="141">
        <f t="shared" si="11"/>
        <v>0</v>
      </c>
      <c r="Q148" s="141">
        <v>1.4E-3</v>
      </c>
      <c r="R148" s="141">
        <f t="shared" si="12"/>
        <v>0.128996</v>
      </c>
      <c r="S148" s="141">
        <v>0</v>
      </c>
      <c r="T148" s="142">
        <f t="shared" si="13"/>
        <v>0</v>
      </c>
      <c r="AR148" s="143" t="s">
        <v>141</v>
      </c>
      <c r="AT148" s="143" t="s">
        <v>257</v>
      </c>
      <c r="AU148" s="143" t="s">
        <v>76</v>
      </c>
      <c r="AY148" s="6" t="s">
        <v>128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6" t="s">
        <v>96</v>
      </c>
      <c r="BK148" s="144">
        <f t="shared" si="19"/>
        <v>0</v>
      </c>
      <c r="BL148" s="6" t="s">
        <v>81</v>
      </c>
      <c r="BM148" s="143" t="s">
        <v>187</v>
      </c>
    </row>
    <row r="149" spans="2:65" s="16" customFormat="1" ht="24.15" customHeight="1">
      <c r="B149" s="131"/>
      <c r="C149" s="132" t="s">
        <v>160</v>
      </c>
      <c r="D149" s="132" t="s">
        <v>130</v>
      </c>
      <c r="E149" s="133" t="s">
        <v>2136</v>
      </c>
      <c r="F149" s="134" t="s">
        <v>2137</v>
      </c>
      <c r="G149" s="135" t="s">
        <v>267</v>
      </c>
      <c r="H149" s="136">
        <v>3</v>
      </c>
      <c r="I149" s="137"/>
      <c r="J149" s="137">
        <f t="shared" si="10"/>
        <v>0</v>
      </c>
      <c r="K149" s="138"/>
      <c r="L149" s="17"/>
      <c r="M149" s="139"/>
      <c r="N149" s="140" t="s">
        <v>34</v>
      </c>
      <c r="O149" s="141">
        <v>0</v>
      </c>
      <c r="P149" s="141">
        <f t="shared" si="11"/>
        <v>0</v>
      </c>
      <c r="Q149" s="141">
        <v>0</v>
      </c>
      <c r="R149" s="141">
        <f t="shared" si="12"/>
        <v>0</v>
      </c>
      <c r="S149" s="141">
        <v>0</v>
      </c>
      <c r="T149" s="142">
        <f t="shared" si="13"/>
        <v>0</v>
      </c>
      <c r="AR149" s="143" t="s">
        <v>81</v>
      </c>
      <c r="AT149" s="143" t="s">
        <v>130</v>
      </c>
      <c r="AU149" s="143" t="s">
        <v>76</v>
      </c>
      <c r="AY149" s="6" t="s">
        <v>128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6" t="s">
        <v>96</v>
      </c>
      <c r="BK149" s="144">
        <f t="shared" si="19"/>
        <v>0</v>
      </c>
      <c r="BL149" s="6" t="s">
        <v>81</v>
      </c>
      <c r="BM149" s="143" t="s">
        <v>194</v>
      </c>
    </row>
    <row r="150" spans="2:65" s="16" customFormat="1" ht="16.5" customHeight="1">
      <c r="B150" s="131"/>
      <c r="C150" s="149" t="s">
        <v>150</v>
      </c>
      <c r="D150" s="149" t="s">
        <v>257</v>
      </c>
      <c r="E150" s="150" t="s">
        <v>2138</v>
      </c>
      <c r="F150" s="151" t="s">
        <v>2139</v>
      </c>
      <c r="G150" s="152" t="s">
        <v>267</v>
      </c>
      <c r="H150" s="153">
        <v>3</v>
      </c>
      <c r="I150" s="154"/>
      <c r="J150" s="154">
        <f t="shared" si="10"/>
        <v>0</v>
      </c>
      <c r="K150" s="155"/>
      <c r="L150" s="156"/>
      <c r="M150" s="157"/>
      <c r="N150" s="158" t="s">
        <v>34</v>
      </c>
      <c r="O150" s="141">
        <v>0</v>
      </c>
      <c r="P150" s="141">
        <f t="shared" si="11"/>
        <v>0</v>
      </c>
      <c r="Q150" s="141">
        <v>5.1999999999999995E-4</v>
      </c>
      <c r="R150" s="141">
        <f t="shared" si="12"/>
        <v>1.5599999999999998E-3</v>
      </c>
      <c r="S150" s="141">
        <v>0</v>
      </c>
      <c r="T150" s="142">
        <f t="shared" si="13"/>
        <v>0</v>
      </c>
      <c r="AR150" s="143" t="s">
        <v>141</v>
      </c>
      <c r="AT150" s="143" t="s">
        <v>257</v>
      </c>
      <c r="AU150" s="143" t="s">
        <v>76</v>
      </c>
      <c r="AY150" s="6" t="s">
        <v>128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6" t="s">
        <v>96</v>
      </c>
      <c r="BK150" s="144">
        <f t="shared" si="19"/>
        <v>0</v>
      </c>
      <c r="BL150" s="6" t="s">
        <v>81</v>
      </c>
      <c r="BM150" s="143" t="s">
        <v>197</v>
      </c>
    </row>
    <row r="151" spans="2:65" s="16" customFormat="1" ht="24.15" customHeight="1">
      <c r="B151" s="131"/>
      <c r="C151" s="132" t="s">
        <v>6</v>
      </c>
      <c r="D151" s="132" t="s">
        <v>130</v>
      </c>
      <c r="E151" s="133" t="s">
        <v>2140</v>
      </c>
      <c r="F151" s="134" t="s">
        <v>2141</v>
      </c>
      <c r="G151" s="135" t="s">
        <v>267</v>
      </c>
      <c r="H151" s="136">
        <v>2</v>
      </c>
      <c r="I151" s="137"/>
      <c r="J151" s="137">
        <f t="shared" si="10"/>
        <v>0</v>
      </c>
      <c r="K151" s="138"/>
      <c r="L151" s="17"/>
      <c r="M151" s="139"/>
      <c r="N151" s="140" t="s">
        <v>34</v>
      </c>
      <c r="O151" s="141">
        <v>0</v>
      </c>
      <c r="P151" s="141">
        <f t="shared" si="11"/>
        <v>0</v>
      </c>
      <c r="Q151" s="141">
        <v>0</v>
      </c>
      <c r="R151" s="141">
        <f t="shared" si="12"/>
        <v>0</v>
      </c>
      <c r="S151" s="141">
        <v>0</v>
      </c>
      <c r="T151" s="142">
        <f t="shared" si="13"/>
        <v>0</v>
      </c>
      <c r="AR151" s="143" t="s">
        <v>81</v>
      </c>
      <c r="AT151" s="143" t="s">
        <v>130</v>
      </c>
      <c r="AU151" s="143" t="s">
        <v>76</v>
      </c>
      <c r="AY151" s="6" t="s">
        <v>128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6" t="s">
        <v>96</v>
      </c>
      <c r="BK151" s="144">
        <f t="shared" si="19"/>
        <v>0</v>
      </c>
      <c r="BL151" s="6" t="s">
        <v>81</v>
      </c>
      <c r="BM151" s="143" t="s">
        <v>202</v>
      </c>
    </row>
    <row r="152" spans="2:65" s="16" customFormat="1" ht="16.5" customHeight="1">
      <c r="B152" s="131"/>
      <c r="C152" s="149" t="s">
        <v>916</v>
      </c>
      <c r="D152" s="149" t="s">
        <v>257</v>
      </c>
      <c r="E152" s="150" t="s">
        <v>2142</v>
      </c>
      <c r="F152" s="151" t="s">
        <v>2143</v>
      </c>
      <c r="G152" s="152" t="s">
        <v>267</v>
      </c>
      <c r="H152" s="153">
        <v>2</v>
      </c>
      <c r="I152" s="154"/>
      <c r="J152" s="154">
        <f t="shared" si="10"/>
        <v>0</v>
      </c>
      <c r="K152" s="155"/>
      <c r="L152" s="156"/>
      <c r="M152" s="157"/>
      <c r="N152" s="158" t="s">
        <v>34</v>
      </c>
      <c r="O152" s="141">
        <v>0</v>
      </c>
      <c r="P152" s="141">
        <f t="shared" si="11"/>
        <v>0</v>
      </c>
      <c r="Q152" s="141">
        <v>9.5E-4</v>
      </c>
      <c r="R152" s="141">
        <f t="shared" si="12"/>
        <v>1.9E-3</v>
      </c>
      <c r="S152" s="141">
        <v>0</v>
      </c>
      <c r="T152" s="142">
        <f t="shared" si="13"/>
        <v>0</v>
      </c>
      <c r="AR152" s="143" t="s">
        <v>141</v>
      </c>
      <c r="AT152" s="143" t="s">
        <v>257</v>
      </c>
      <c r="AU152" s="143" t="s">
        <v>76</v>
      </c>
      <c r="AY152" s="6" t="s">
        <v>128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6" t="s">
        <v>96</v>
      </c>
      <c r="BK152" s="144">
        <f t="shared" si="19"/>
        <v>0</v>
      </c>
      <c r="BL152" s="6" t="s">
        <v>81</v>
      </c>
      <c r="BM152" s="143" t="s">
        <v>268</v>
      </c>
    </row>
    <row r="153" spans="2:65" s="16" customFormat="1" ht="24.15" customHeight="1">
      <c r="B153" s="131"/>
      <c r="C153" s="132" t="s">
        <v>166</v>
      </c>
      <c r="D153" s="132" t="s">
        <v>130</v>
      </c>
      <c r="E153" s="133" t="s">
        <v>2144</v>
      </c>
      <c r="F153" s="134" t="s">
        <v>2145</v>
      </c>
      <c r="G153" s="135" t="s">
        <v>267</v>
      </c>
      <c r="H153" s="136">
        <v>1</v>
      </c>
      <c r="I153" s="137"/>
      <c r="J153" s="137">
        <f t="shared" si="10"/>
        <v>0</v>
      </c>
      <c r="K153" s="138"/>
      <c r="L153" s="17"/>
      <c r="M153" s="139"/>
      <c r="N153" s="140" t="s">
        <v>34</v>
      </c>
      <c r="O153" s="141">
        <v>0</v>
      </c>
      <c r="P153" s="141">
        <f t="shared" si="11"/>
        <v>0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81</v>
      </c>
      <c r="AT153" s="143" t="s">
        <v>130</v>
      </c>
      <c r="AU153" s="143" t="s">
        <v>76</v>
      </c>
      <c r="AY153" s="6" t="s">
        <v>128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6" t="s">
        <v>96</v>
      </c>
      <c r="BK153" s="144">
        <f t="shared" si="19"/>
        <v>0</v>
      </c>
      <c r="BL153" s="6" t="s">
        <v>81</v>
      </c>
      <c r="BM153" s="143" t="s">
        <v>271</v>
      </c>
    </row>
    <row r="154" spans="2:65" s="16" customFormat="1" ht="16.5" customHeight="1">
      <c r="B154" s="131"/>
      <c r="C154" s="149" t="s">
        <v>921</v>
      </c>
      <c r="D154" s="149" t="s">
        <v>257</v>
      </c>
      <c r="E154" s="150" t="s">
        <v>2146</v>
      </c>
      <c r="F154" s="151" t="s">
        <v>2147</v>
      </c>
      <c r="G154" s="152" t="s">
        <v>267</v>
      </c>
      <c r="H154" s="153">
        <v>1</v>
      </c>
      <c r="I154" s="154"/>
      <c r="J154" s="154">
        <f t="shared" si="10"/>
        <v>0</v>
      </c>
      <c r="K154" s="155"/>
      <c r="L154" s="156"/>
      <c r="M154" s="157"/>
      <c r="N154" s="158" t="s">
        <v>34</v>
      </c>
      <c r="O154" s="141">
        <v>0</v>
      </c>
      <c r="P154" s="141">
        <f t="shared" si="11"/>
        <v>0</v>
      </c>
      <c r="Q154" s="141">
        <v>1.1299999999999999E-3</v>
      </c>
      <c r="R154" s="141">
        <f t="shared" si="12"/>
        <v>1.1299999999999999E-3</v>
      </c>
      <c r="S154" s="141">
        <v>0</v>
      </c>
      <c r="T154" s="142">
        <f t="shared" si="13"/>
        <v>0</v>
      </c>
      <c r="AR154" s="143" t="s">
        <v>141</v>
      </c>
      <c r="AT154" s="143" t="s">
        <v>257</v>
      </c>
      <c r="AU154" s="143" t="s">
        <v>76</v>
      </c>
      <c r="AY154" s="6" t="s">
        <v>128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6" t="s">
        <v>96</v>
      </c>
      <c r="BK154" s="144">
        <f t="shared" si="19"/>
        <v>0</v>
      </c>
      <c r="BL154" s="6" t="s">
        <v>81</v>
      </c>
      <c r="BM154" s="143" t="s">
        <v>274</v>
      </c>
    </row>
    <row r="155" spans="2:65" s="16" customFormat="1" ht="24.15" customHeight="1">
      <c r="B155" s="131"/>
      <c r="C155" s="132" t="s">
        <v>169</v>
      </c>
      <c r="D155" s="132" t="s">
        <v>130</v>
      </c>
      <c r="E155" s="133" t="s">
        <v>976</v>
      </c>
      <c r="F155" s="134" t="s">
        <v>977</v>
      </c>
      <c r="G155" s="135" t="s">
        <v>267</v>
      </c>
      <c r="H155" s="136">
        <v>1</v>
      </c>
      <c r="I155" s="137"/>
      <c r="J155" s="137">
        <f t="shared" si="10"/>
        <v>0</v>
      </c>
      <c r="K155" s="138"/>
      <c r="L155" s="17"/>
      <c r="M155" s="139"/>
      <c r="N155" s="140" t="s">
        <v>34</v>
      </c>
      <c r="O155" s="141">
        <v>0</v>
      </c>
      <c r="P155" s="141">
        <f t="shared" si="11"/>
        <v>0</v>
      </c>
      <c r="Q155" s="141">
        <v>2.7999999999999998E-4</v>
      </c>
      <c r="R155" s="141">
        <f t="shared" si="12"/>
        <v>2.7999999999999998E-4</v>
      </c>
      <c r="S155" s="141">
        <v>0</v>
      </c>
      <c r="T155" s="142">
        <f t="shared" si="13"/>
        <v>0</v>
      </c>
      <c r="AR155" s="143" t="s">
        <v>81</v>
      </c>
      <c r="AT155" s="143" t="s">
        <v>130</v>
      </c>
      <c r="AU155" s="143" t="s">
        <v>76</v>
      </c>
      <c r="AY155" s="6" t="s">
        <v>128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6" t="s">
        <v>96</v>
      </c>
      <c r="BK155" s="144">
        <f t="shared" si="19"/>
        <v>0</v>
      </c>
      <c r="BL155" s="6" t="s">
        <v>81</v>
      </c>
      <c r="BM155" s="143" t="s">
        <v>278</v>
      </c>
    </row>
    <row r="156" spans="2:65" s="16" customFormat="1" ht="16.5" customHeight="1">
      <c r="B156" s="131"/>
      <c r="C156" s="149" t="s">
        <v>926</v>
      </c>
      <c r="D156" s="149" t="s">
        <v>257</v>
      </c>
      <c r="E156" s="150" t="s">
        <v>978</v>
      </c>
      <c r="F156" s="151" t="s">
        <v>979</v>
      </c>
      <c r="G156" s="152" t="s">
        <v>267</v>
      </c>
      <c r="H156" s="153">
        <v>1</v>
      </c>
      <c r="I156" s="154"/>
      <c r="J156" s="154">
        <f t="shared" si="10"/>
        <v>0</v>
      </c>
      <c r="K156" s="155"/>
      <c r="L156" s="156"/>
      <c r="M156" s="157"/>
      <c r="N156" s="158" t="s">
        <v>34</v>
      </c>
      <c r="O156" s="141">
        <v>0</v>
      </c>
      <c r="P156" s="141">
        <f t="shared" si="11"/>
        <v>0</v>
      </c>
      <c r="Q156" s="141">
        <v>2.7200000000000002E-3</v>
      </c>
      <c r="R156" s="141">
        <f t="shared" si="12"/>
        <v>2.7200000000000002E-3</v>
      </c>
      <c r="S156" s="141">
        <v>0</v>
      </c>
      <c r="T156" s="142">
        <f t="shared" si="13"/>
        <v>0</v>
      </c>
      <c r="AR156" s="143" t="s">
        <v>141</v>
      </c>
      <c r="AT156" s="143" t="s">
        <v>257</v>
      </c>
      <c r="AU156" s="143" t="s">
        <v>76</v>
      </c>
      <c r="AY156" s="6" t="s">
        <v>128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6" t="s">
        <v>96</v>
      </c>
      <c r="BK156" s="144">
        <f t="shared" si="19"/>
        <v>0</v>
      </c>
      <c r="BL156" s="6" t="s">
        <v>81</v>
      </c>
      <c r="BM156" s="143" t="s">
        <v>282</v>
      </c>
    </row>
    <row r="157" spans="2:65" s="16" customFormat="1" ht="16.5" customHeight="1">
      <c r="B157" s="131"/>
      <c r="C157" s="132" t="s">
        <v>173</v>
      </c>
      <c r="D157" s="132" t="s">
        <v>130</v>
      </c>
      <c r="E157" s="133" t="s">
        <v>2148</v>
      </c>
      <c r="F157" s="134" t="s">
        <v>2149</v>
      </c>
      <c r="G157" s="135" t="s">
        <v>153</v>
      </c>
      <c r="H157" s="136">
        <v>95</v>
      </c>
      <c r="I157" s="137"/>
      <c r="J157" s="137">
        <f t="shared" si="10"/>
        <v>0</v>
      </c>
      <c r="K157" s="138"/>
      <c r="L157" s="17"/>
      <c r="M157" s="139"/>
      <c r="N157" s="140" t="s">
        <v>34</v>
      </c>
      <c r="O157" s="141">
        <v>0</v>
      </c>
      <c r="P157" s="141">
        <f t="shared" si="11"/>
        <v>0</v>
      </c>
      <c r="Q157" s="141">
        <v>5.0000000000000002E-5</v>
      </c>
      <c r="R157" s="141">
        <f t="shared" si="12"/>
        <v>4.7499999999999999E-3</v>
      </c>
      <c r="S157" s="141">
        <v>0</v>
      </c>
      <c r="T157" s="142">
        <f t="shared" si="13"/>
        <v>0</v>
      </c>
      <c r="AR157" s="143" t="s">
        <v>81</v>
      </c>
      <c r="AT157" s="143" t="s">
        <v>130</v>
      </c>
      <c r="AU157" s="143" t="s">
        <v>76</v>
      </c>
      <c r="AY157" s="6" t="s">
        <v>128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6" t="s">
        <v>96</v>
      </c>
      <c r="BK157" s="144">
        <f t="shared" si="19"/>
        <v>0</v>
      </c>
      <c r="BL157" s="6" t="s">
        <v>81</v>
      </c>
      <c r="BM157" s="143" t="s">
        <v>285</v>
      </c>
    </row>
    <row r="158" spans="2:65" s="16" customFormat="1" ht="16.5" customHeight="1">
      <c r="B158" s="131"/>
      <c r="C158" s="132" t="s">
        <v>931</v>
      </c>
      <c r="D158" s="132" t="s">
        <v>130</v>
      </c>
      <c r="E158" s="133" t="s">
        <v>2150</v>
      </c>
      <c r="F158" s="134" t="s">
        <v>2151</v>
      </c>
      <c r="G158" s="135" t="s">
        <v>153</v>
      </c>
      <c r="H158" s="136">
        <v>95</v>
      </c>
      <c r="I158" s="137"/>
      <c r="J158" s="137">
        <f t="shared" si="10"/>
        <v>0</v>
      </c>
      <c r="K158" s="138"/>
      <c r="L158" s="17"/>
      <c r="M158" s="139"/>
      <c r="N158" s="140" t="s">
        <v>34</v>
      </c>
      <c r="O158" s="141">
        <v>0</v>
      </c>
      <c r="P158" s="141">
        <f t="shared" si="11"/>
        <v>0</v>
      </c>
      <c r="Q158" s="141">
        <v>5.0000000000000002E-5</v>
      </c>
      <c r="R158" s="141">
        <f t="shared" si="12"/>
        <v>4.7499999999999999E-3</v>
      </c>
      <c r="S158" s="141">
        <v>0</v>
      </c>
      <c r="T158" s="142">
        <f t="shared" si="13"/>
        <v>0</v>
      </c>
      <c r="AR158" s="143" t="s">
        <v>81</v>
      </c>
      <c r="AT158" s="143" t="s">
        <v>130</v>
      </c>
      <c r="AU158" s="143" t="s">
        <v>76</v>
      </c>
      <c r="AY158" s="6" t="s">
        <v>128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6" t="s">
        <v>96</v>
      </c>
      <c r="BK158" s="144">
        <f t="shared" si="19"/>
        <v>0</v>
      </c>
      <c r="BL158" s="6" t="s">
        <v>81</v>
      </c>
      <c r="BM158" s="143" t="s">
        <v>288</v>
      </c>
    </row>
    <row r="159" spans="2:65" s="16" customFormat="1" ht="16.5" customHeight="1">
      <c r="B159" s="131"/>
      <c r="C159" s="132" t="s">
        <v>176</v>
      </c>
      <c r="D159" s="132" t="s">
        <v>130</v>
      </c>
      <c r="E159" s="133" t="s">
        <v>2152</v>
      </c>
      <c r="F159" s="134" t="s">
        <v>2153</v>
      </c>
      <c r="G159" s="135" t="s">
        <v>267</v>
      </c>
      <c r="H159" s="136">
        <v>2</v>
      </c>
      <c r="I159" s="137"/>
      <c r="J159" s="137">
        <f t="shared" si="10"/>
        <v>0</v>
      </c>
      <c r="K159" s="138"/>
      <c r="L159" s="17"/>
      <c r="M159" s="139"/>
      <c r="N159" s="140" t="s">
        <v>34</v>
      </c>
      <c r="O159" s="141">
        <v>0</v>
      </c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AR159" s="143" t="s">
        <v>81</v>
      </c>
      <c r="AT159" s="143" t="s">
        <v>130</v>
      </c>
      <c r="AU159" s="143" t="s">
        <v>76</v>
      </c>
      <c r="AY159" s="6" t="s">
        <v>128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6" t="s">
        <v>96</v>
      </c>
      <c r="BK159" s="144">
        <f t="shared" si="19"/>
        <v>0</v>
      </c>
      <c r="BL159" s="6" t="s">
        <v>81</v>
      </c>
      <c r="BM159" s="143" t="s">
        <v>291</v>
      </c>
    </row>
    <row r="160" spans="2:65" s="16" customFormat="1" ht="16.5" customHeight="1">
      <c r="B160" s="131"/>
      <c r="C160" s="132" t="s">
        <v>936</v>
      </c>
      <c r="D160" s="132" t="s">
        <v>130</v>
      </c>
      <c r="E160" s="133" t="s">
        <v>643</v>
      </c>
      <c r="F160" s="134" t="s">
        <v>644</v>
      </c>
      <c r="G160" s="135" t="s">
        <v>153</v>
      </c>
      <c r="H160" s="136">
        <v>92.14</v>
      </c>
      <c r="I160" s="137"/>
      <c r="J160" s="137">
        <f t="shared" si="10"/>
        <v>0</v>
      </c>
      <c r="K160" s="138"/>
      <c r="L160" s="17"/>
      <c r="M160" s="139"/>
      <c r="N160" s="140" t="s">
        <v>34</v>
      </c>
      <c r="O160" s="141">
        <v>0</v>
      </c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AR160" s="143" t="s">
        <v>81</v>
      </c>
      <c r="AT160" s="143" t="s">
        <v>130</v>
      </c>
      <c r="AU160" s="143" t="s">
        <v>76</v>
      </c>
      <c r="AY160" s="6" t="s">
        <v>128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6" t="s">
        <v>96</v>
      </c>
      <c r="BK160" s="144">
        <f t="shared" si="19"/>
        <v>0</v>
      </c>
      <c r="BL160" s="6" t="s">
        <v>81</v>
      </c>
      <c r="BM160" s="143" t="s">
        <v>294</v>
      </c>
    </row>
    <row r="161" spans="2:65" s="16" customFormat="1" ht="16.5" customHeight="1">
      <c r="B161" s="131"/>
      <c r="C161" s="132" t="s">
        <v>180</v>
      </c>
      <c r="D161" s="132" t="s">
        <v>130</v>
      </c>
      <c r="E161" s="133" t="s">
        <v>2154</v>
      </c>
      <c r="F161" s="134" t="s">
        <v>2155</v>
      </c>
      <c r="G161" s="135" t="s">
        <v>267</v>
      </c>
      <c r="H161" s="136">
        <v>2</v>
      </c>
      <c r="I161" s="137"/>
      <c r="J161" s="137">
        <f t="shared" si="1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81</v>
      </c>
      <c r="AT161" s="143" t="s">
        <v>130</v>
      </c>
      <c r="AU161" s="143" t="s">
        <v>76</v>
      </c>
      <c r="AY161" s="6" t="s">
        <v>128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6" t="s">
        <v>96</v>
      </c>
      <c r="BK161" s="144">
        <f t="shared" si="19"/>
        <v>0</v>
      </c>
      <c r="BL161" s="6" t="s">
        <v>81</v>
      </c>
      <c r="BM161" s="143" t="s">
        <v>297</v>
      </c>
    </row>
    <row r="162" spans="2:65" s="16" customFormat="1" ht="24.15" customHeight="1">
      <c r="B162" s="131"/>
      <c r="C162" s="149" t="s">
        <v>941</v>
      </c>
      <c r="D162" s="149" t="s">
        <v>257</v>
      </c>
      <c r="E162" s="150" t="s">
        <v>2156</v>
      </c>
      <c r="F162" s="151" t="s">
        <v>2157</v>
      </c>
      <c r="G162" s="152" t="s">
        <v>267</v>
      </c>
      <c r="H162" s="153">
        <v>2</v>
      </c>
      <c r="I162" s="154"/>
      <c r="J162" s="154">
        <f t="shared" si="10"/>
        <v>0</v>
      </c>
      <c r="K162" s="155"/>
      <c r="L162" s="156"/>
      <c r="M162" s="157"/>
      <c r="N162" s="158" t="s">
        <v>34</v>
      </c>
      <c r="O162" s="141">
        <v>0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141</v>
      </c>
      <c r="AT162" s="143" t="s">
        <v>257</v>
      </c>
      <c r="AU162" s="143" t="s">
        <v>76</v>
      </c>
      <c r="AY162" s="6" t="s">
        <v>128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6" t="s">
        <v>96</v>
      </c>
      <c r="BK162" s="144">
        <f t="shared" si="19"/>
        <v>0</v>
      </c>
      <c r="BL162" s="6" t="s">
        <v>81</v>
      </c>
      <c r="BM162" s="143" t="s">
        <v>300</v>
      </c>
    </row>
    <row r="163" spans="2:65" s="16" customFormat="1" ht="16.5" customHeight="1">
      <c r="B163" s="131"/>
      <c r="C163" s="132" t="s">
        <v>183</v>
      </c>
      <c r="D163" s="132" t="s">
        <v>130</v>
      </c>
      <c r="E163" s="133" t="s">
        <v>2158</v>
      </c>
      <c r="F163" s="134" t="s">
        <v>2159</v>
      </c>
      <c r="G163" s="135" t="s">
        <v>267</v>
      </c>
      <c r="H163" s="136">
        <v>2</v>
      </c>
      <c r="I163" s="137"/>
      <c r="J163" s="137">
        <f t="shared" si="1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81</v>
      </c>
      <c r="AT163" s="143" t="s">
        <v>130</v>
      </c>
      <c r="AU163" s="143" t="s">
        <v>76</v>
      </c>
      <c r="AY163" s="6" t="s">
        <v>128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6" t="s">
        <v>96</v>
      </c>
      <c r="BK163" s="144">
        <f t="shared" si="19"/>
        <v>0</v>
      </c>
      <c r="BL163" s="6" t="s">
        <v>81</v>
      </c>
      <c r="BM163" s="143" t="s">
        <v>303</v>
      </c>
    </row>
    <row r="164" spans="2:65" s="16" customFormat="1" ht="24.15" customHeight="1">
      <c r="B164" s="131"/>
      <c r="C164" s="132" t="s">
        <v>946</v>
      </c>
      <c r="D164" s="132" t="s">
        <v>130</v>
      </c>
      <c r="E164" s="133" t="s">
        <v>2160</v>
      </c>
      <c r="F164" s="134" t="s">
        <v>2161</v>
      </c>
      <c r="G164" s="135" t="s">
        <v>2162</v>
      </c>
      <c r="H164" s="136">
        <v>1</v>
      </c>
      <c r="I164" s="137"/>
      <c r="J164" s="137">
        <f t="shared" si="1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81</v>
      </c>
      <c r="AT164" s="143" t="s">
        <v>130</v>
      </c>
      <c r="AU164" s="143" t="s">
        <v>76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81</v>
      </c>
      <c r="BM164" s="143" t="s">
        <v>306</v>
      </c>
    </row>
    <row r="165" spans="2:65" s="16" customFormat="1" ht="16.5" customHeight="1">
      <c r="B165" s="131"/>
      <c r="C165" s="132" t="s">
        <v>187</v>
      </c>
      <c r="D165" s="132" t="s">
        <v>130</v>
      </c>
      <c r="E165" s="133" t="s">
        <v>2163</v>
      </c>
      <c r="F165" s="134" t="s">
        <v>2164</v>
      </c>
      <c r="G165" s="135" t="s">
        <v>153</v>
      </c>
      <c r="H165" s="136">
        <v>92.14</v>
      </c>
      <c r="I165" s="137"/>
      <c r="J165" s="137">
        <f t="shared" si="1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81</v>
      </c>
      <c r="AT165" s="143" t="s">
        <v>130</v>
      </c>
      <c r="AU165" s="143" t="s">
        <v>76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81</v>
      </c>
      <c r="BM165" s="143" t="s">
        <v>309</v>
      </c>
    </row>
    <row r="166" spans="2:65" s="16" customFormat="1" ht="16.5" customHeight="1">
      <c r="B166" s="131"/>
      <c r="C166" s="132" t="s">
        <v>953</v>
      </c>
      <c r="D166" s="132" t="s">
        <v>130</v>
      </c>
      <c r="E166" s="133" t="s">
        <v>2165</v>
      </c>
      <c r="F166" s="134" t="s">
        <v>2166</v>
      </c>
      <c r="G166" s="135" t="s">
        <v>153</v>
      </c>
      <c r="H166" s="136">
        <v>92.14</v>
      </c>
      <c r="I166" s="137"/>
      <c r="J166" s="137">
        <f t="shared" si="1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81</v>
      </c>
      <c r="AT166" s="143" t="s">
        <v>130</v>
      </c>
      <c r="AU166" s="143" t="s">
        <v>76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81</v>
      </c>
      <c r="BM166" s="143" t="s">
        <v>312</v>
      </c>
    </row>
    <row r="167" spans="2:65" s="16" customFormat="1" ht="16.5" customHeight="1">
      <c r="B167" s="131"/>
      <c r="C167" s="132" t="s">
        <v>194</v>
      </c>
      <c r="D167" s="132" t="s">
        <v>130</v>
      </c>
      <c r="E167" s="133" t="s">
        <v>2167</v>
      </c>
      <c r="F167" s="134" t="s">
        <v>2168</v>
      </c>
      <c r="G167" s="135" t="s">
        <v>153</v>
      </c>
      <c r="H167" s="136">
        <v>92.14</v>
      </c>
      <c r="I167" s="137"/>
      <c r="J167" s="137">
        <f t="shared" si="1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AR167" s="143" t="s">
        <v>81</v>
      </c>
      <c r="AT167" s="143" t="s">
        <v>130</v>
      </c>
      <c r="AU167" s="143" t="s">
        <v>76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81</v>
      </c>
      <c r="BM167" s="143" t="s">
        <v>316</v>
      </c>
    </row>
    <row r="168" spans="2:65" s="16" customFormat="1" ht="16.5" customHeight="1">
      <c r="B168" s="131"/>
      <c r="C168" s="132" t="s">
        <v>960</v>
      </c>
      <c r="D168" s="132" t="s">
        <v>130</v>
      </c>
      <c r="E168" s="133" t="s">
        <v>2169</v>
      </c>
      <c r="F168" s="134" t="s">
        <v>2170</v>
      </c>
      <c r="G168" s="135" t="s">
        <v>267</v>
      </c>
      <c r="H168" s="136">
        <v>16</v>
      </c>
      <c r="I168" s="137"/>
      <c r="J168" s="137">
        <f t="shared" si="1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81</v>
      </c>
      <c r="AT168" s="143" t="s">
        <v>130</v>
      </c>
      <c r="AU168" s="143" t="s">
        <v>76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81</v>
      </c>
      <c r="BM168" s="143" t="s">
        <v>319</v>
      </c>
    </row>
    <row r="169" spans="2:65" s="119" customFormat="1" ht="25.95" customHeight="1">
      <c r="B169" s="120"/>
      <c r="D169" s="121" t="s">
        <v>67</v>
      </c>
      <c r="E169" s="122" t="s">
        <v>2171</v>
      </c>
      <c r="F169" s="122" t="s">
        <v>2172</v>
      </c>
      <c r="J169" s="123">
        <f>BK169</f>
        <v>0</v>
      </c>
      <c r="L169" s="120"/>
      <c r="M169" s="124"/>
      <c r="P169" s="125">
        <f>SUM(P170:P171)</f>
        <v>0</v>
      </c>
      <c r="R169" s="125">
        <f>SUM(R170:R171)</f>
        <v>0</v>
      </c>
      <c r="T169" s="126">
        <f>SUM(T170:T171)</f>
        <v>0</v>
      </c>
      <c r="AR169" s="121" t="s">
        <v>76</v>
      </c>
      <c r="AT169" s="127" t="s">
        <v>67</v>
      </c>
      <c r="AU169" s="127" t="s">
        <v>68</v>
      </c>
      <c r="AY169" s="121" t="s">
        <v>128</v>
      </c>
      <c r="BK169" s="128">
        <f>SUM(BK170:BK171)</f>
        <v>0</v>
      </c>
    </row>
    <row r="170" spans="2:65" s="16" customFormat="1" ht="16.5" customHeight="1">
      <c r="B170" s="131"/>
      <c r="C170" s="132" t="s">
        <v>197</v>
      </c>
      <c r="D170" s="132" t="s">
        <v>130</v>
      </c>
      <c r="E170" s="133" t="s">
        <v>2173</v>
      </c>
      <c r="F170" s="134" t="s">
        <v>2174</v>
      </c>
      <c r="G170" s="135" t="s">
        <v>153</v>
      </c>
      <c r="H170" s="136">
        <v>92.14</v>
      </c>
      <c r="I170" s="137"/>
      <c r="J170" s="137">
        <f>ROUND(I170*H170,2)</f>
        <v>0</v>
      </c>
      <c r="K170" s="138"/>
      <c r="L170" s="17"/>
      <c r="M170" s="139"/>
      <c r="N170" s="140" t="s">
        <v>34</v>
      </c>
      <c r="O170" s="141">
        <v>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81</v>
      </c>
      <c r="AT170" s="143" t="s">
        <v>130</v>
      </c>
      <c r="AU170" s="143" t="s">
        <v>76</v>
      </c>
      <c r="AY170" s="6" t="s">
        <v>128</v>
      </c>
      <c r="BE170" s="144">
        <f>IF(N170="základná",J170,0)</f>
        <v>0</v>
      </c>
      <c r="BF170" s="144">
        <f>IF(N170="znížená",J170,0)</f>
        <v>0</v>
      </c>
      <c r="BG170" s="144">
        <f>IF(N170="zákl. prenesená",J170,0)</f>
        <v>0</v>
      </c>
      <c r="BH170" s="144">
        <f>IF(N170="zníž. prenesená",J170,0)</f>
        <v>0</v>
      </c>
      <c r="BI170" s="144">
        <f>IF(N170="nulová",J170,0)</f>
        <v>0</v>
      </c>
      <c r="BJ170" s="6" t="s">
        <v>96</v>
      </c>
      <c r="BK170" s="144">
        <f>ROUND(I170*H170,2)</f>
        <v>0</v>
      </c>
      <c r="BL170" s="6" t="s">
        <v>81</v>
      </c>
      <c r="BM170" s="143" t="s">
        <v>326</v>
      </c>
    </row>
    <row r="171" spans="2:65" s="16" customFormat="1" ht="16.5" customHeight="1">
      <c r="B171" s="131"/>
      <c r="C171" s="132" t="s">
        <v>966</v>
      </c>
      <c r="D171" s="132" t="s">
        <v>130</v>
      </c>
      <c r="E171" s="133" t="s">
        <v>2175</v>
      </c>
      <c r="F171" s="134" t="s">
        <v>2176</v>
      </c>
      <c r="G171" s="135" t="s">
        <v>701</v>
      </c>
      <c r="H171" s="136">
        <v>3</v>
      </c>
      <c r="I171" s="137"/>
      <c r="J171" s="137">
        <f>ROUND(I171*H171,2)</f>
        <v>0</v>
      </c>
      <c r="K171" s="138"/>
      <c r="L171" s="17"/>
      <c r="M171" s="139"/>
      <c r="N171" s="140" t="s">
        <v>34</v>
      </c>
      <c r="O171" s="141">
        <v>0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81</v>
      </c>
      <c r="AT171" s="143" t="s">
        <v>130</v>
      </c>
      <c r="AU171" s="143" t="s">
        <v>76</v>
      </c>
      <c r="AY171" s="6" t="s">
        <v>128</v>
      </c>
      <c r="BE171" s="144">
        <f>IF(N171="základná",J171,0)</f>
        <v>0</v>
      </c>
      <c r="BF171" s="144">
        <f>IF(N171="znížená",J171,0)</f>
        <v>0</v>
      </c>
      <c r="BG171" s="144">
        <f>IF(N171="zákl. prenesená",J171,0)</f>
        <v>0</v>
      </c>
      <c r="BH171" s="144">
        <f>IF(N171="zníž. prenesená",J171,0)</f>
        <v>0</v>
      </c>
      <c r="BI171" s="144">
        <f>IF(N171="nulová",J171,0)</f>
        <v>0</v>
      </c>
      <c r="BJ171" s="6" t="s">
        <v>96</v>
      </c>
      <c r="BK171" s="144">
        <f>ROUND(I171*H171,2)</f>
        <v>0</v>
      </c>
      <c r="BL171" s="6" t="s">
        <v>81</v>
      </c>
      <c r="BM171" s="143" t="s">
        <v>329</v>
      </c>
    </row>
    <row r="172" spans="2:65" s="119" customFormat="1" ht="25.95" customHeight="1">
      <c r="B172" s="120"/>
      <c r="D172" s="121" t="s">
        <v>67</v>
      </c>
      <c r="E172" s="122" t="s">
        <v>842</v>
      </c>
      <c r="F172" s="122" t="s">
        <v>2177</v>
      </c>
      <c r="J172" s="123">
        <f>BK172</f>
        <v>0</v>
      </c>
      <c r="L172" s="120"/>
      <c r="M172" s="124"/>
      <c r="P172" s="125">
        <v>0</v>
      </c>
      <c r="R172" s="125">
        <v>0</v>
      </c>
      <c r="T172" s="126">
        <v>0</v>
      </c>
      <c r="AR172" s="121" t="s">
        <v>76</v>
      </c>
      <c r="AT172" s="127" t="s">
        <v>67</v>
      </c>
      <c r="AU172" s="127" t="s">
        <v>68</v>
      </c>
      <c r="AY172" s="121" t="s">
        <v>128</v>
      </c>
      <c r="BK172" s="128">
        <v>0</v>
      </c>
    </row>
    <row r="173" spans="2:65" s="119" customFormat="1" ht="25.95" customHeight="1">
      <c r="B173" s="120"/>
      <c r="D173" s="121" t="s">
        <v>67</v>
      </c>
      <c r="E173" s="122" t="s">
        <v>847</v>
      </c>
      <c r="F173" s="122" t="s">
        <v>1837</v>
      </c>
      <c r="J173" s="123">
        <f>BK173</f>
        <v>0</v>
      </c>
      <c r="L173" s="120"/>
      <c r="M173" s="124"/>
      <c r="P173" s="125">
        <f>P174</f>
        <v>0</v>
      </c>
      <c r="R173" s="125">
        <f>R174</f>
        <v>0</v>
      </c>
      <c r="T173" s="126">
        <f>T174</f>
        <v>0</v>
      </c>
      <c r="AR173" s="121" t="s">
        <v>76</v>
      </c>
      <c r="AT173" s="127" t="s">
        <v>67</v>
      </c>
      <c r="AU173" s="127" t="s">
        <v>68</v>
      </c>
      <c r="AY173" s="121" t="s">
        <v>128</v>
      </c>
      <c r="BK173" s="128">
        <f>BK174</f>
        <v>0</v>
      </c>
    </row>
    <row r="174" spans="2:65" s="16" customFormat="1" ht="16.5" customHeight="1">
      <c r="B174" s="131"/>
      <c r="C174" s="132" t="s">
        <v>202</v>
      </c>
      <c r="D174" s="132" t="s">
        <v>130</v>
      </c>
      <c r="E174" s="133" t="s">
        <v>2178</v>
      </c>
      <c r="F174" s="134" t="s">
        <v>950</v>
      </c>
      <c r="G174" s="135" t="s">
        <v>701</v>
      </c>
      <c r="H174" s="136">
        <v>1</v>
      </c>
      <c r="I174" s="137"/>
      <c r="J174" s="137">
        <f>ROUND(I174*H174,2)</f>
        <v>0</v>
      </c>
      <c r="K174" s="138"/>
      <c r="L174" s="17"/>
      <c r="M174" s="145"/>
      <c r="N174" s="146" t="s">
        <v>34</v>
      </c>
      <c r="O174" s="147">
        <v>0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43" t="s">
        <v>81</v>
      </c>
      <c r="AT174" s="143" t="s">
        <v>130</v>
      </c>
      <c r="AU174" s="143" t="s">
        <v>76</v>
      </c>
      <c r="AY174" s="6" t="s">
        <v>128</v>
      </c>
      <c r="BE174" s="144">
        <f>IF(N174="základná",J174,0)</f>
        <v>0</v>
      </c>
      <c r="BF174" s="144">
        <f>IF(N174="znížená",J174,0)</f>
        <v>0</v>
      </c>
      <c r="BG174" s="144">
        <f>IF(N174="zákl. prenesená",J174,0)</f>
        <v>0</v>
      </c>
      <c r="BH174" s="144">
        <f>IF(N174="zníž. prenesená",J174,0)</f>
        <v>0</v>
      </c>
      <c r="BI174" s="144">
        <f>IF(N174="nulová",J174,0)</f>
        <v>0</v>
      </c>
      <c r="BJ174" s="6" t="s">
        <v>96</v>
      </c>
      <c r="BK174" s="144">
        <f>ROUND(I174*H174,2)</f>
        <v>0</v>
      </c>
      <c r="BL174" s="6" t="s">
        <v>81</v>
      </c>
      <c r="BM174" s="143" t="s">
        <v>332</v>
      </c>
    </row>
    <row r="175" spans="2:65" s="16" customFormat="1" ht="6.9" customHeight="1">
      <c r="B175" s="32"/>
      <c r="C175" s="33"/>
      <c r="D175" s="33"/>
      <c r="E175" s="33"/>
      <c r="F175" s="33"/>
      <c r="G175" s="33"/>
      <c r="H175" s="33"/>
      <c r="I175" s="33"/>
      <c r="J175" s="33"/>
      <c r="K175" s="33"/>
      <c r="L175" s="17"/>
    </row>
  </sheetData>
  <autoFilter ref="C124:K174" xr:uid="{00000000-0009-0000-0000-000007000000}"/>
  <mergeCells count="8">
    <mergeCell ref="E87:H87"/>
    <mergeCell ref="E115:H115"/>
    <mergeCell ref="E117:H117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68"/>
  <sheetViews>
    <sheetView showGridLines="0" topLeftCell="A63" zoomScaleNormal="100" workbookViewId="0">
      <selection activeCell="F92" sqref="F92"/>
    </sheetView>
  </sheetViews>
  <sheetFormatPr defaultColWidth="8.42578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161" t="s">
        <v>4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6" t="s">
        <v>97</v>
      </c>
    </row>
    <row r="3" spans="2:46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68</v>
      </c>
    </row>
    <row r="4" spans="2:46" ht="24.9" customHeight="1">
      <c r="B4" s="9"/>
      <c r="D4" s="10" t="s">
        <v>101</v>
      </c>
      <c r="L4" s="9"/>
      <c r="M4" s="78" t="s">
        <v>8</v>
      </c>
      <c r="AT4" s="6" t="s">
        <v>2</v>
      </c>
    </row>
    <row r="5" spans="2:46" ht="6.9" customHeight="1">
      <c r="B5" s="9"/>
      <c r="L5" s="9"/>
    </row>
    <row r="6" spans="2:46" ht="12" customHeight="1">
      <c r="B6" s="9"/>
      <c r="D6" s="14" t="s">
        <v>11</v>
      </c>
      <c r="L6" s="9"/>
    </row>
    <row r="7" spans="2:46" ht="26.25" customHeight="1">
      <c r="B7" s="9"/>
      <c r="E7" s="185" t="str">
        <f>'Rekapitulácia stavby'!K6</f>
        <v>Novostavba prezentačno-degustačného objektu - Pivovar Urpiner Banská Bystrica</v>
      </c>
      <c r="F7" s="185"/>
      <c r="G7" s="185"/>
      <c r="H7" s="185"/>
      <c r="L7" s="9"/>
    </row>
    <row r="8" spans="2:46" s="16" customFormat="1" ht="12" customHeight="1">
      <c r="B8" s="17"/>
      <c r="D8" s="14" t="s">
        <v>102</v>
      </c>
      <c r="L8" s="17"/>
    </row>
    <row r="9" spans="2:46" s="16" customFormat="1" ht="30" customHeight="1">
      <c r="B9" s="17"/>
      <c r="E9" s="173" t="s">
        <v>2179</v>
      </c>
      <c r="F9" s="173"/>
      <c r="G9" s="173"/>
      <c r="H9" s="173"/>
      <c r="L9" s="17"/>
    </row>
    <row r="10" spans="2:46" s="16" customFormat="1">
      <c r="B10" s="17"/>
      <c r="L10" s="17"/>
    </row>
    <row r="11" spans="2:46" s="16" customFormat="1" ht="12" customHeight="1">
      <c r="B11" s="17"/>
      <c r="D11" s="14" t="s">
        <v>13</v>
      </c>
      <c r="F11" s="4" t="s">
        <v>24</v>
      </c>
      <c r="I11" s="14" t="s">
        <v>14</v>
      </c>
      <c r="J11" s="4"/>
      <c r="L11" s="17"/>
    </row>
    <row r="12" spans="2:46" s="16" customFormat="1" ht="12" customHeight="1">
      <c r="B12" s="17"/>
      <c r="D12" s="14" t="s">
        <v>15</v>
      </c>
      <c r="F12" s="4" t="s">
        <v>16</v>
      </c>
      <c r="I12" s="14" t="s">
        <v>17</v>
      </c>
      <c r="J12" s="1">
        <f>'Rekapitulácia stavby'!AN8</f>
        <v>0</v>
      </c>
      <c r="L12" s="17"/>
    </row>
    <row r="13" spans="2:46" s="16" customFormat="1" ht="10.95" customHeight="1">
      <c r="B13" s="17"/>
      <c r="L13" s="17"/>
    </row>
    <row r="14" spans="2:46" s="16" customFormat="1" ht="12" customHeight="1">
      <c r="B14" s="17"/>
      <c r="D14" s="14" t="s">
        <v>18</v>
      </c>
      <c r="I14" s="14" t="s">
        <v>19</v>
      </c>
      <c r="J14" s="4"/>
      <c r="L14" s="17"/>
    </row>
    <row r="15" spans="2:46" s="16" customFormat="1" ht="18" customHeight="1">
      <c r="B15" s="17"/>
      <c r="E15" s="4" t="s">
        <v>20</v>
      </c>
      <c r="I15" s="14" t="s">
        <v>21</v>
      </c>
      <c r="J15" s="4"/>
      <c r="L15" s="17"/>
    </row>
    <row r="16" spans="2:46" s="16" customFormat="1" ht="6.9" customHeight="1">
      <c r="B16" s="17"/>
      <c r="L16" s="17"/>
    </row>
    <row r="17" spans="2:12" s="16" customFormat="1" ht="12" customHeight="1">
      <c r="B17" s="17"/>
      <c r="D17" s="14" t="s">
        <v>22</v>
      </c>
      <c r="I17" s="14" t="s">
        <v>19</v>
      </c>
      <c r="J17" s="4"/>
      <c r="L17" s="17"/>
    </row>
    <row r="18" spans="2:12" s="16" customFormat="1" ht="18" customHeight="1">
      <c r="B18" s="17"/>
      <c r="E18" s="4"/>
      <c r="I18" s="14" t="s">
        <v>21</v>
      </c>
      <c r="J18" s="4"/>
      <c r="L18" s="17"/>
    </row>
    <row r="19" spans="2:12" s="16" customFormat="1" ht="6.9" customHeight="1">
      <c r="B19" s="17"/>
      <c r="L19" s="17"/>
    </row>
    <row r="20" spans="2:12" s="16" customFormat="1" ht="12" customHeight="1">
      <c r="B20" s="17"/>
      <c r="D20" s="14" t="s">
        <v>23</v>
      </c>
      <c r="I20" s="14" t="s">
        <v>19</v>
      </c>
      <c r="J20" s="4" t="str">
        <f>IF('Rekapitulácia stavby'!AN16="","",'Rekapitulácia stavby'!AN16)</f>
        <v/>
      </c>
      <c r="L20" s="17"/>
    </row>
    <row r="21" spans="2:12" s="16" customFormat="1" ht="18" customHeight="1">
      <c r="B21" s="17"/>
      <c r="E21" s="4" t="str">
        <f>IF('Rekapitulácia stavby'!E17="","",'Rekapitulácia stavby'!E17)</f>
        <v xml:space="preserve"> </v>
      </c>
      <c r="I21" s="14" t="s">
        <v>21</v>
      </c>
      <c r="J21" s="4" t="str">
        <f>IF('Rekapitulácia stavby'!AN17="","",'Rekapitulácia stavby'!AN17)</f>
        <v/>
      </c>
      <c r="L21" s="17"/>
    </row>
    <row r="22" spans="2:12" s="16" customFormat="1" ht="6.9" customHeight="1">
      <c r="B22" s="17"/>
      <c r="L22" s="17"/>
    </row>
    <row r="23" spans="2:12" s="16" customFormat="1" ht="12" customHeight="1">
      <c r="B23" s="17"/>
      <c r="D23" s="14" t="s">
        <v>26</v>
      </c>
      <c r="I23" s="14" t="s">
        <v>19</v>
      </c>
      <c r="J23" s="4"/>
      <c r="L23" s="17"/>
    </row>
    <row r="24" spans="2:12" s="16" customFormat="1" ht="18" customHeight="1">
      <c r="B24" s="17"/>
      <c r="E24" s="4" t="s">
        <v>204</v>
      </c>
      <c r="I24" s="14" t="s">
        <v>21</v>
      </c>
      <c r="J24" s="4"/>
      <c r="L24" s="17"/>
    </row>
    <row r="25" spans="2:12" s="16" customFormat="1" ht="6.9" customHeight="1">
      <c r="B25" s="17"/>
      <c r="L25" s="17"/>
    </row>
    <row r="26" spans="2:12" s="16" customFormat="1" ht="12" customHeight="1">
      <c r="B26" s="17"/>
      <c r="D26" s="14" t="s">
        <v>27</v>
      </c>
      <c r="L26" s="17"/>
    </row>
    <row r="27" spans="2:12" s="79" customFormat="1" ht="16.5" customHeight="1">
      <c r="B27" s="80"/>
      <c r="E27" s="164"/>
      <c r="F27" s="164"/>
      <c r="G27" s="164"/>
      <c r="H27" s="164"/>
      <c r="L27" s="80"/>
    </row>
    <row r="28" spans="2:12" s="16" customFormat="1" ht="6.9" customHeight="1">
      <c r="B28" s="17"/>
      <c r="L28" s="17"/>
    </row>
    <row r="29" spans="2:12" s="16" customFormat="1" ht="6.9" customHeight="1">
      <c r="B29" s="17"/>
      <c r="D29" s="42"/>
      <c r="E29" s="42"/>
      <c r="F29" s="42"/>
      <c r="G29" s="42"/>
      <c r="H29" s="42"/>
      <c r="I29" s="42"/>
      <c r="J29" s="42"/>
      <c r="K29" s="42"/>
      <c r="L29" s="17"/>
    </row>
    <row r="30" spans="2:12" s="16" customFormat="1" ht="25.5" customHeight="1">
      <c r="B30" s="17"/>
      <c r="D30" s="81" t="s">
        <v>28</v>
      </c>
      <c r="J30" s="55">
        <f>ROUND(J147, 2)</f>
        <v>0</v>
      </c>
      <c r="L30" s="17"/>
    </row>
    <row r="31" spans="2:12" s="16" customFormat="1" ht="6.9" customHeight="1">
      <c r="B31" s="17"/>
      <c r="D31" s="42"/>
      <c r="E31" s="42"/>
      <c r="F31" s="42"/>
      <c r="G31" s="42"/>
      <c r="H31" s="42"/>
      <c r="I31" s="42"/>
      <c r="J31" s="42"/>
      <c r="K31" s="42"/>
      <c r="L31" s="17"/>
    </row>
    <row r="32" spans="2:12" s="16" customFormat="1" ht="14.4" customHeight="1">
      <c r="B32" s="17"/>
      <c r="F32" s="2" t="s">
        <v>30</v>
      </c>
      <c r="I32" s="2" t="s">
        <v>29</v>
      </c>
      <c r="J32" s="2" t="s">
        <v>31</v>
      </c>
      <c r="L32" s="17"/>
    </row>
    <row r="33" spans="2:12" s="16" customFormat="1" ht="14.4" customHeight="1">
      <c r="B33" s="17"/>
      <c r="D33" s="82" t="s">
        <v>32</v>
      </c>
      <c r="E33" s="22" t="s">
        <v>33</v>
      </c>
      <c r="F33" s="83">
        <f>ROUND((SUM(BE147:BE367)),  2)</f>
        <v>0</v>
      </c>
      <c r="G33" s="84"/>
      <c r="H33" s="84"/>
      <c r="I33" s="85">
        <v>0.2</v>
      </c>
      <c r="J33" s="83">
        <f>ROUND(((SUM(BE147:BE367))*I33),  2)</f>
        <v>0</v>
      </c>
      <c r="L33" s="17"/>
    </row>
    <row r="34" spans="2:12" s="16" customFormat="1" ht="14.4" customHeight="1">
      <c r="B34" s="17"/>
      <c r="E34" s="22" t="s">
        <v>34</v>
      </c>
      <c r="F34" s="86">
        <f>ROUND((SUM(BF147:BF367)),  2)</f>
        <v>0</v>
      </c>
      <c r="I34" s="87">
        <v>0.2</v>
      </c>
      <c r="J34" s="86">
        <f>ROUND(((SUM(BF147:BF367))*I34),  2)</f>
        <v>0</v>
      </c>
      <c r="L34" s="17"/>
    </row>
    <row r="35" spans="2:12" s="16" customFormat="1" ht="14.4" hidden="1" customHeight="1">
      <c r="B35" s="17"/>
      <c r="E35" s="14" t="s">
        <v>35</v>
      </c>
      <c r="F35" s="86">
        <f>ROUND((SUM(BG147:BG367)),  2)</f>
        <v>0</v>
      </c>
      <c r="I35" s="87">
        <v>0.2</v>
      </c>
      <c r="J35" s="86">
        <f>0</f>
        <v>0</v>
      </c>
      <c r="L35" s="17"/>
    </row>
    <row r="36" spans="2:12" s="16" customFormat="1" ht="14.4" hidden="1" customHeight="1">
      <c r="B36" s="17"/>
      <c r="E36" s="14" t="s">
        <v>36</v>
      </c>
      <c r="F36" s="86">
        <f>ROUND((SUM(BH147:BH367)),  2)</f>
        <v>0</v>
      </c>
      <c r="I36" s="87">
        <v>0.2</v>
      </c>
      <c r="J36" s="86">
        <f>0</f>
        <v>0</v>
      </c>
      <c r="L36" s="17"/>
    </row>
    <row r="37" spans="2:12" s="16" customFormat="1" ht="14.4" hidden="1" customHeight="1">
      <c r="B37" s="17"/>
      <c r="E37" s="22" t="s">
        <v>37</v>
      </c>
      <c r="F37" s="83">
        <f>ROUND((SUM(BI147:BI367)),  2)</f>
        <v>0</v>
      </c>
      <c r="G37" s="84"/>
      <c r="H37" s="84"/>
      <c r="I37" s="85">
        <v>0</v>
      </c>
      <c r="J37" s="83">
        <f>0</f>
        <v>0</v>
      </c>
      <c r="L37" s="17"/>
    </row>
    <row r="38" spans="2:12" s="16" customFormat="1" ht="6.9" customHeight="1">
      <c r="B38" s="17"/>
      <c r="L38" s="17"/>
    </row>
    <row r="39" spans="2:12" s="16" customFormat="1" ht="25.5" customHeight="1">
      <c r="B39" s="17"/>
      <c r="C39" s="88"/>
      <c r="D39" s="89" t="s">
        <v>38</v>
      </c>
      <c r="E39" s="45"/>
      <c r="F39" s="45"/>
      <c r="G39" s="90" t="s">
        <v>39</v>
      </c>
      <c r="H39" s="91" t="s">
        <v>40</v>
      </c>
      <c r="I39" s="45"/>
      <c r="J39" s="92">
        <f>SUM(J30:J37)</f>
        <v>0</v>
      </c>
      <c r="K39" s="93"/>
      <c r="L39" s="17"/>
    </row>
    <row r="40" spans="2:12" s="16" customFormat="1" ht="14.4" customHeight="1">
      <c r="B40" s="17"/>
      <c r="L40" s="17"/>
    </row>
    <row r="41" spans="2:12" ht="14.4" customHeight="1">
      <c r="B41" s="9"/>
      <c r="L41" s="9"/>
    </row>
    <row r="42" spans="2:12" ht="14.4" customHeight="1">
      <c r="B42" s="9"/>
      <c r="L42" s="9"/>
    </row>
    <row r="43" spans="2:12" ht="14.4" customHeight="1">
      <c r="B43" s="9"/>
      <c r="L43" s="9"/>
    </row>
    <row r="44" spans="2:12" ht="14.4" customHeight="1">
      <c r="B44" s="9"/>
      <c r="L44" s="9"/>
    </row>
    <row r="45" spans="2:12" ht="14.4" customHeight="1">
      <c r="B45" s="9"/>
      <c r="L45" s="9"/>
    </row>
    <row r="46" spans="2:12" ht="14.4" customHeight="1">
      <c r="B46" s="9"/>
      <c r="L46" s="9"/>
    </row>
    <row r="47" spans="2:12" ht="14.4" customHeight="1">
      <c r="B47" s="9"/>
      <c r="L47" s="9"/>
    </row>
    <row r="48" spans="2:12" ht="14.4" customHeight="1">
      <c r="B48" s="9"/>
      <c r="L48" s="9"/>
    </row>
    <row r="49" spans="2:12" ht="14.4" customHeight="1">
      <c r="B49" s="9"/>
      <c r="L49" s="9"/>
    </row>
    <row r="50" spans="2:12" s="16" customFormat="1" ht="14.4" customHeight="1">
      <c r="B50" s="17"/>
      <c r="D50" s="29" t="s">
        <v>41</v>
      </c>
      <c r="E50" s="30"/>
      <c r="F50" s="30"/>
      <c r="G50" s="29" t="s">
        <v>42</v>
      </c>
      <c r="H50" s="30"/>
      <c r="I50" s="30"/>
      <c r="J50" s="30"/>
      <c r="K50" s="30"/>
      <c r="L50" s="17"/>
    </row>
    <row r="51" spans="2:12">
      <c r="B51" s="9"/>
      <c r="L51" s="9"/>
    </row>
    <row r="52" spans="2:12">
      <c r="B52" s="9"/>
      <c r="L52" s="9"/>
    </row>
    <row r="53" spans="2:12">
      <c r="B53" s="9"/>
      <c r="L53" s="9"/>
    </row>
    <row r="54" spans="2:12">
      <c r="B54" s="9"/>
      <c r="L54" s="9"/>
    </row>
    <row r="55" spans="2:12">
      <c r="B55" s="9"/>
      <c r="L55" s="9"/>
    </row>
    <row r="56" spans="2:12">
      <c r="B56" s="9"/>
      <c r="L56" s="9"/>
    </row>
    <row r="57" spans="2:12">
      <c r="B57" s="9"/>
      <c r="L57" s="9"/>
    </row>
    <row r="58" spans="2:12">
      <c r="B58" s="9"/>
      <c r="L58" s="9"/>
    </row>
    <row r="59" spans="2:12">
      <c r="B59" s="9"/>
      <c r="L59" s="9"/>
    </row>
    <row r="60" spans="2:12">
      <c r="B60" s="9"/>
      <c r="L60" s="9"/>
    </row>
    <row r="61" spans="2:12" s="16" customFormat="1" ht="13.2">
      <c r="B61" s="17"/>
      <c r="D61" s="31" t="s">
        <v>43</v>
      </c>
      <c r="E61" s="19"/>
      <c r="F61" s="94" t="s">
        <v>44</v>
      </c>
      <c r="G61" s="31" t="s">
        <v>43</v>
      </c>
      <c r="H61" s="19"/>
      <c r="I61" s="19"/>
      <c r="J61" s="95" t="s">
        <v>44</v>
      </c>
      <c r="K61" s="19"/>
      <c r="L61" s="17"/>
    </row>
    <row r="62" spans="2:12">
      <c r="B62" s="9"/>
      <c r="L62" s="9"/>
    </row>
    <row r="63" spans="2:12">
      <c r="B63" s="9"/>
      <c r="L63" s="9"/>
    </row>
    <row r="64" spans="2:12">
      <c r="B64" s="9"/>
      <c r="L64" s="9"/>
    </row>
    <row r="65" spans="2:12" s="16" customFormat="1" ht="13.2">
      <c r="B65" s="17"/>
      <c r="D65" s="29" t="s">
        <v>45</v>
      </c>
      <c r="E65" s="30"/>
      <c r="F65" s="30"/>
      <c r="G65" s="29" t="s">
        <v>46</v>
      </c>
      <c r="H65" s="30"/>
      <c r="I65" s="30"/>
      <c r="J65" s="30"/>
      <c r="K65" s="30"/>
      <c r="L65" s="17"/>
    </row>
    <row r="66" spans="2:12">
      <c r="B66" s="9"/>
      <c r="L66" s="9"/>
    </row>
    <row r="67" spans="2:12">
      <c r="B67" s="9"/>
      <c r="L67" s="9"/>
    </row>
    <row r="68" spans="2:12">
      <c r="B68" s="9"/>
      <c r="L68" s="9"/>
    </row>
    <row r="69" spans="2:12">
      <c r="B69" s="9"/>
      <c r="L69" s="9"/>
    </row>
    <row r="70" spans="2:12">
      <c r="B70" s="9"/>
      <c r="L70" s="9"/>
    </row>
    <row r="71" spans="2:12">
      <c r="B71" s="9"/>
      <c r="L71" s="9"/>
    </row>
    <row r="72" spans="2:12">
      <c r="B72" s="9"/>
      <c r="L72" s="9"/>
    </row>
    <row r="73" spans="2:12">
      <c r="B73" s="9"/>
      <c r="L73" s="9"/>
    </row>
    <row r="74" spans="2:12">
      <c r="B74" s="9"/>
      <c r="L74" s="9"/>
    </row>
    <row r="75" spans="2:12">
      <c r="B75" s="9"/>
      <c r="L75" s="9"/>
    </row>
    <row r="76" spans="2:12" s="16" customFormat="1" ht="13.2">
      <c r="B76" s="17"/>
      <c r="D76" s="31" t="s">
        <v>43</v>
      </c>
      <c r="E76" s="19"/>
      <c r="F76" s="94" t="s">
        <v>44</v>
      </c>
      <c r="G76" s="31" t="s">
        <v>43</v>
      </c>
      <c r="H76" s="19"/>
      <c r="I76" s="19"/>
      <c r="J76" s="95" t="s">
        <v>44</v>
      </c>
      <c r="K76" s="19"/>
      <c r="L76" s="17"/>
    </row>
    <row r="77" spans="2:12" s="16" customFormat="1" ht="14.4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7"/>
    </row>
    <row r="81" spans="2:47" s="16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7"/>
    </row>
    <row r="82" spans="2:47" s="16" customFormat="1" ht="24.9" customHeight="1">
      <c r="B82" s="17"/>
      <c r="C82" s="10" t="s">
        <v>104</v>
      </c>
      <c r="L82" s="17"/>
    </row>
    <row r="83" spans="2:47" s="16" customFormat="1" ht="6.9" customHeight="1">
      <c r="B83" s="17"/>
      <c r="L83" s="17"/>
    </row>
    <row r="84" spans="2:47" s="16" customFormat="1" ht="12" customHeight="1">
      <c r="B84" s="17"/>
      <c r="C84" s="14" t="s">
        <v>11</v>
      </c>
      <c r="L84" s="17"/>
    </row>
    <row r="85" spans="2:47" s="16" customFormat="1" ht="26.25" customHeight="1">
      <c r="B85" s="17"/>
      <c r="E85" s="185" t="str">
        <f>E7</f>
        <v>Novostavba prezentačno-degustačného objektu - Pivovar Urpiner Banská Bystrica</v>
      </c>
      <c r="F85" s="185"/>
      <c r="G85" s="185"/>
      <c r="H85" s="185"/>
      <c r="L85" s="17"/>
    </row>
    <row r="86" spans="2:47" s="16" customFormat="1" ht="12" customHeight="1">
      <c r="B86" s="17"/>
      <c r="C86" s="14" t="s">
        <v>102</v>
      </c>
      <c r="L86" s="17"/>
    </row>
    <row r="87" spans="2:47" s="16" customFormat="1" ht="30" customHeight="1">
      <c r="B87" s="17"/>
      <c r="E87" s="173" t="str">
        <f>E9</f>
        <v>2 - Novostavba prezentačno-degustačného objektu - Pivovar Urpiner Banská Bystrica</v>
      </c>
      <c r="F87" s="173"/>
      <c r="G87" s="173"/>
      <c r="H87" s="173"/>
      <c r="L87" s="17"/>
    </row>
    <row r="88" spans="2:47" s="16" customFormat="1" ht="6.9" customHeight="1">
      <c r="B88" s="17"/>
      <c r="L88" s="17"/>
    </row>
    <row r="89" spans="2:47" s="16" customFormat="1" ht="12" customHeight="1">
      <c r="B89" s="17"/>
      <c r="C89" s="14" t="s">
        <v>15</v>
      </c>
      <c r="F89" s="4" t="str">
        <f>F12</f>
        <v>Banská Bystrica</v>
      </c>
      <c r="I89" s="14" t="s">
        <v>17</v>
      </c>
      <c r="J89" s="1">
        <f>IF(J12="","",J12)</f>
        <v>0</v>
      </c>
      <c r="L89" s="17"/>
    </row>
    <row r="90" spans="2:47" s="16" customFormat="1" ht="6.9" customHeight="1">
      <c r="B90" s="17"/>
      <c r="L90" s="17"/>
    </row>
    <row r="91" spans="2:47" s="16" customFormat="1" ht="15.15" customHeight="1">
      <c r="B91" s="17"/>
      <c r="C91" s="14" t="s">
        <v>18</v>
      </c>
      <c r="F91" s="4" t="str">
        <f>E15</f>
        <v>Banskobystrický pivovar, a.s. Banská Bystrica</v>
      </c>
      <c r="I91" s="14" t="s">
        <v>23</v>
      </c>
      <c r="J91" s="3" t="str">
        <f>E21</f>
        <v xml:space="preserve"> </v>
      </c>
      <c r="L91" s="17"/>
    </row>
    <row r="92" spans="2:47" s="16" customFormat="1" ht="15.15" customHeight="1">
      <c r="B92" s="17"/>
      <c r="C92" s="14" t="s">
        <v>22</v>
      </c>
      <c r="F92" s="4"/>
      <c r="I92" s="14" t="s">
        <v>26</v>
      </c>
      <c r="J92" s="3" t="str">
        <f>E24</f>
        <v xml:space="preserve">                                         </v>
      </c>
      <c r="L92" s="17"/>
    </row>
    <row r="93" spans="2:47" s="16" customFormat="1" ht="10.35" customHeight="1">
      <c r="B93" s="17"/>
      <c r="L93" s="17"/>
    </row>
    <row r="94" spans="2:47" s="16" customFormat="1" ht="29.25" customHeight="1">
      <c r="B94" s="1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17"/>
    </row>
    <row r="95" spans="2:47" s="16" customFormat="1" ht="10.35" customHeight="1">
      <c r="B95" s="17"/>
      <c r="L95" s="17"/>
    </row>
    <row r="96" spans="2:47" s="16" customFormat="1" ht="22.95" customHeight="1">
      <c r="B96" s="17"/>
      <c r="C96" s="98" t="s">
        <v>107</v>
      </c>
      <c r="J96" s="55">
        <f>J147</f>
        <v>0</v>
      </c>
      <c r="L96" s="17"/>
      <c r="AU96" s="6" t="s">
        <v>108</v>
      </c>
    </row>
    <row r="97" spans="2:12" s="99" customFormat="1" ht="24.9" customHeight="1">
      <c r="B97" s="100"/>
      <c r="D97" s="101" t="s">
        <v>205</v>
      </c>
      <c r="E97" s="102"/>
      <c r="F97" s="102"/>
      <c r="G97" s="102"/>
      <c r="H97" s="102"/>
      <c r="I97" s="102"/>
      <c r="J97" s="103">
        <f>J148</f>
        <v>0</v>
      </c>
      <c r="L97" s="100"/>
    </row>
    <row r="98" spans="2:12" s="104" customFormat="1" ht="19.95" customHeight="1">
      <c r="B98" s="105"/>
      <c r="D98" s="106" t="s">
        <v>206</v>
      </c>
      <c r="E98" s="107"/>
      <c r="F98" s="107"/>
      <c r="G98" s="107"/>
      <c r="H98" s="107"/>
      <c r="I98" s="107"/>
      <c r="J98" s="108">
        <f>J149</f>
        <v>0</v>
      </c>
      <c r="L98" s="105"/>
    </row>
    <row r="99" spans="2:12" s="104" customFormat="1" ht="19.95" customHeight="1">
      <c r="B99" s="105"/>
      <c r="D99" s="106" t="s">
        <v>2180</v>
      </c>
      <c r="E99" s="107"/>
      <c r="F99" s="107"/>
      <c r="G99" s="107"/>
      <c r="H99" s="107"/>
      <c r="I99" s="107"/>
      <c r="J99" s="108">
        <f>J156</f>
        <v>0</v>
      </c>
      <c r="L99" s="105"/>
    </row>
    <row r="100" spans="2:12" s="104" customFormat="1" ht="19.95" customHeight="1">
      <c r="B100" s="105"/>
      <c r="D100" s="106" t="s">
        <v>2181</v>
      </c>
      <c r="E100" s="107"/>
      <c r="F100" s="107"/>
      <c r="G100" s="107"/>
      <c r="H100" s="107"/>
      <c r="I100" s="107"/>
      <c r="J100" s="108">
        <f>J171</f>
        <v>0</v>
      </c>
      <c r="L100" s="105"/>
    </row>
    <row r="101" spans="2:12" s="104" customFormat="1" ht="19.95" customHeight="1">
      <c r="B101" s="105"/>
      <c r="D101" s="106" t="s">
        <v>207</v>
      </c>
      <c r="E101" s="107"/>
      <c r="F101" s="107"/>
      <c r="G101" s="107"/>
      <c r="H101" s="107"/>
      <c r="I101" s="107"/>
      <c r="J101" s="108">
        <f>J194</f>
        <v>0</v>
      </c>
      <c r="L101" s="105"/>
    </row>
    <row r="102" spans="2:12" s="104" customFormat="1" ht="19.95" customHeight="1">
      <c r="B102" s="105"/>
      <c r="D102" s="106" t="s">
        <v>2182</v>
      </c>
      <c r="E102" s="107"/>
      <c r="F102" s="107"/>
      <c r="G102" s="107"/>
      <c r="H102" s="107"/>
      <c r="I102" s="107"/>
      <c r="J102" s="108">
        <f>J220</f>
        <v>0</v>
      </c>
      <c r="L102" s="105"/>
    </row>
    <row r="103" spans="2:12" s="104" customFormat="1" ht="19.95" customHeight="1">
      <c r="B103" s="105"/>
      <c r="D103" s="106" t="s">
        <v>210</v>
      </c>
      <c r="E103" s="107"/>
      <c r="F103" s="107"/>
      <c r="G103" s="107"/>
      <c r="H103" s="107"/>
      <c r="I103" s="107"/>
      <c r="J103" s="108">
        <f>J247</f>
        <v>0</v>
      </c>
      <c r="L103" s="105"/>
    </row>
    <row r="104" spans="2:12" s="99" customFormat="1" ht="24.9" customHeight="1">
      <c r="B104" s="100"/>
      <c r="D104" s="101" t="s">
        <v>2183</v>
      </c>
      <c r="E104" s="102"/>
      <c r="F104" s="102"/>
      <c r="G104" s="102"/>
      <c r="H104" s="102"/>
      <c r="I104" s="102"/>
      <c r="J104" s="103">
        <f>J258</f>
        <v>0</v>
      </c>
      <c r="L104" s="100"/>
    </row>
    <row r="105" spans="2:12" s="104" customFormat="1" ht="19.95" customHeight="1">
      <c r="B105" s="105"/>
      <c r="D105" s="106" t="s">
        <v>2184</v>
      </c>
      <c r="E105" s="107"/>
      <c r="F105" s="107"/>
      <c r="G105" s="107"/>
      <c r="H105" s="107"/>
      <c r="I105" s="107"/>
      <c r="J105" s="108">
        <f>J259</f>
        <v>0</v>
      </c>
      <c r="L105" s="105"/>
    </row>
    <row r="106" spans="2:12" s="104" customFormat="1" ht="19.95" customHeight="1">
      <c r="B106" s="105"/>
      <c r="D106" s="106" t="s">
        <v>2185</v>
      </c>
      <c r="E106" s="107"/>
      <c r="F106" s="107"/>
      <c r="G106" s="107"/>
      <c r="H106" s="107"/>
      <c r="I106" s="107"/>
      <c r="J106" s="108">
        <f>J269</f>
        <v>0</v>
      </c>
      <c r="L106" s="105"/>
    </row>
    <row r="107" spans="2:12" s="104" customFormat="1" ht="19.95" customHeight="1">
      <c r="B107" s="105"/>
      <c r="D107" s="106" t="s">
        <v>2186</v>
      </c>
      <c r="E107" s="107"/>
      <c r="F107" s="107"/>
      <c r="G107" s="107"/>
      <c r="H107" s="107"/>
      <c r="I107" s="107"/>
      <c r="J107" s="108">
        <f>J277</f>
        <v>0</v>
      </c>
      <c r="L107" s="105"/>
    </row>
    <row r="108" spans="2:12" s="99" customFormat="1" ht="24.9" customHeight="1">
      <c r="B108" s="100"/>
      <c r="D108" s="101" t="s">
        <v>2187</v>
      </c>
      <c r="E108" s="102"/>
      <c r="F108" s="102"/>
      <c r="G108" s="102"/>
      <c r="H108" s="102"/>
      <c r="I108" s="102"/>
      <c r="J108" s="103">
        <f>J285</f>
        <v>0</v>
      </c>
      <c r="L108" s="100"/>
    </row>
    <row r="109" spans="2:12" s="104" customFormat="1" ht="19.95" customHeight="1">
      <c r="B109" s="105"/>
      <c r="D109" s="106" t="s">
        <v>212</v>
      </c>
      <c r="E109" s="107"/>
      <c r="F109" s="107"/>
      <c r="G109" s="107"/>
      <c r="H109" s="107"/>
      <c r="I109" s="107"/>
      <c r="J109" s="108">
        <f>J286</f>
        <v>0</v>
      </c>
      <c r="L109" s="105"/>
    </row>
    <row r="110" spans="2:12" s="104" customFormat="1" ht="19.95" customHeight="1">
      <c r="B110" s="105"/>
      <c r="D110" s="106" t="s">
        <v>881</v>
      </c>
      <c r="E110" s="107"/>
      <c r="F110" s="107"/>
      <c r="G110" s="107"/>
      <c r="H110" s="107"/>
      <c r="I110" s="107"/>
      <c r="J110" s="108">
        <f>J290</f>
        <v>0</v>
      </c>
      <c r="L110" s="105"/>
    </row>
    <row r="111" spans="2:12" s="99" customFormat="1" ht="24.9" customHeight="1">
      <c r="B111" s="100"/>
      <c r="D111" s="101" t="s">
        <v>2188</v>
      </c>
      <c r="E111" s="102"/>
      <c r="F111" s="102"/>
      <c r="G111" s="102"/>
      <c r="H111" s="102"/>
      <c r="I111" s="102"/>
      <c r="J111" s="103">
        <f>J293</f>
        <v>0</v>
      </c>
      <c r="L111" s="100"/>
    </row>
    <row r="112" spans="2:12" s="104" customFormat="1" ht="19.95" customHeight="1">
      <c r="B112" s="105"/>
      <c r="D112" s="106" t="s">
        <v>2189</v>
      </c>
      <c r="E112" s="107"/>
      <c r="F112" s="107"/>
      <c r="G112" s="107"/>
      <c r="H112" s="107"/>
      <c r="I112" s="107"/>
      <c r="J112" s="108">
        <f>J294</f>
        <v>0</v>
      </c>
      <c r="L112" s="105"/>
    </row>
    <row r="113" spans="2:12" s="99" customFormat="1" ht="24.9" customHeight="1">
      <c r="B113" s="100"/>
      <c r="D113" s="101" t="s">
        <v>2190</v>
      </c>
      <c r="E113" s="102"/>
      <c r="F113" s="102"/>
      <c r="G113" s="102"/>
      <c r="H113" s="102"/>
      <c r="I113" s="102"/>
      <c r="J113" s="103">
        <f>J297</f>
        <v>0</v>
      </c>
      <c r="L113" s="100"/>
    </row>
    <row r="114" spans="2:12" s="104" customFormat="1" ht="19.95" customHeight="1">
      <c r="B114" s="105"/>
      <c r="D114" s="106" t="s">
        <v>2191</v>
      </c>
      <c r="E114" s="107"/>
      <c r="F114" s="107"/>
      <c r="G114" s="107"/>
      <c r="H114" s="107"/>
      <c r="I114" s="107"/>
      <c r="J114" s="108">
        <f>J298</f>
        <v>0</v>
      </c>
      <c r="L114" s="105"/>
    </row>
    <row r="115" spans="2:12" s="104" customFormat="1" ht="19.95" customHeight="1">
      <c r="B115" s="105"/>
      <c r="D115" s="106" t="s">
        <v>113</v>
      </c>
      <c r="E115" s="107"/>
      <c r="F115" s="107"/>
      <c r="G115" s="107"/>
      <c r="H115" s="107"/>
      <c r="I115" s="107"/>
      <c r="J115" s="108">
        <f>J302</f>
        <v>0</v>
      </c>
      <c r="L115" s="105"/>
    </row>
    <row r="116" spans="2:12" s="104" customFormat="1" ht="19.95" customHeight="1">
      <c r="B116" s="105"/>
      <c r="D116" s="106" t="s">
        <v>2192</v>
      </c>
      <c r="E116" s="107"/>
      <c r="F116" s="107"/>
      <c r="G116" s="107"/>
      <c r="H116" s="107"/>
      <c r="I116" s="107"/>
      <c r="J116" s="108">
        <f>J307</f>
        <v>0</v>
      </c>
      <c r="L116" s="105"/>
    </row>
    <row r="117" spans="2:12" s="104" customFormat="1" ht="19.95" customHeight="1">
      <c r="B117" s="105"/>
      <c r="D117" s="106" t="s">
        <v>882</v>
      </c>
      <c r="E117" s="107"/>
      <c r="F117" s="107"/>
      <c r="G117" s="107"/>
      <c r="H117" s="107"/>
      <c r="I117" s="107"/>
      <c r="J117" s="108">
        <f>J310</f>
        <v>0</v>
      </c>
      <c r="L117" s="105"/>
    </row>
    <row r="118" spans="2:12" s="99" customFormat="1" ht="24.9" customHeight="1">
      <c r="B118" s="100"/>
      <c r="D118" s="101" t="s">
        <v>2193</v>
      </c>
      <c r="E118" s="102"/>
      <c r="F118" s="102"/>
      <c r="G118" s="102"/>
      <c r="H118" s="102"/>
      <c r="I118" s="102"/>
      <c r="J118" s="103">
        <f>J324</f>
        <v>0</v>
      </c>
      <c r="L118" s="100"/>
    </row>
    <row r="119" spans="2:12" s="104" customFormat="1" ht="19.95" customHeight="1">
      <c r="B119" s="105"/>
      <c r="D119" s="106" t="s">
        <v>2194</v>
      </c>
      <c r="E119" s="107"/>
      <c r="F119" s="107"/>
      <c r="G119" s="107"/>
      <c r="H119" s="107"/>
      <c r="I119" s="107"/>
      <c r="J119" s="108">
        <f>J325</f>
        <v>0</v>
      </c>
      <c r="L119" s="105"/>
    </row>
    <row r="120" spans="2:12" s="104" customFormat="1" ht="19.95" customHeight="1">
      <c r="B120" s="105"/>
      <c r="D120" s="106" t="s">
        <v>2195</v>
      </c>
      <c r="E120" s="107"/>
      <c r="F120" s="107"/>
      <c r="G120" s="107"/>
      <c r="H120" s="107"/>
      <c r="I120" s="107"/>
      <c r="J120" s="108">
        <f>J342</f>
        <v>0</v>
      </c>
      <c r="L120" s="105"/>
    </row>
    <row r="121" spans="2:12" s="99" customFormat="1" ht="24.9" customHeight="1">
      <c r="B121" s="100"/>
      <c r="D121" s="101" t="s">
        <v>2196</v>
      </c>
      <c r="E121" s="102"/>
      <c r="F121" s="102"/>
      <c r="G121" s="102"/>
      <c r="H121" s="102"/>
      <c r="I121" s="102"/>
      <c r="J121" s="103">
        <f>J347</f>
        <v>0</v>
      </c>
      <c r="L121" s="100"/>
    </row>
    <row r="122" spans="2:12" s="104" customFormat="1" ht="19.95" customHeight="1">
      <c r="B122" s="105"/>
      <c r="D122" s="106" t="s">
        <v>2197</v>
      </c>
      <c r="E122" s="107"/>
      <c r="F122" s="107"/>
      <c r="G122" s="107"/>
      <c r="H122" s="107"/>
      <c r="I122" s="107"/>
      <c r="J122" s="108">
        <f>J348</f>
        <v>0</v>
      </c>
      <c r="L122" s="105"/>
    </row>
    <row r="123" spans="2:12" s="104" customFormat="1" ht="19.95" customHeight="1">
      <c r="B123" s="105"/>
      <c r="D123" s="106" t="s">
        <v>883</v>
      </c>
      <c r="E123" s="107"/>
      <c r="F123" s="107"/>
      <c r="G123" s="107"/>
      <c r="H123" s="107"/>
      <c r="I123" s="107"/>
      <c r="J123" s="108">
        <f>J357</f>
        <v>0</v>
      </c>
      <c r="L123" s="105"/>
    </row>
    <row r="124" spans="2:12" s="104" customFormat="1" ht="19.95" customHeight="1">
      <c r="B124" s="105"/>
      <c r="D124" s="106" t="s">
        <v>2198</v>
      </c>
      <c r="E124" s="107"/>
      <c r="F124" s="107"/>
      <c r="G124" s="107"/>
      <c r="H124" s="107"/>
      <c r="I124" s="107"/>
      <c r="J124" s="108">
        <f>J360</f>
        <v>0</v>
      </c>
      <c r="L124" s="105"/>
    </row>
    <row r="125" spans="2:12" s="99" customFormat="1" ht="24.9" customHeight="1">
      <c r="B125" s="100"/>
      <c r="D125" s="101" t="s">
        <v>2199</v>
      </c>
      <c r="E125" s="102"/>
      <c r="F125" s="102"/>
      <c r="G125" s="102"/>
      <c r="H125" s="102"/>
      <c r="I125" s="102"/>
      <c r="J125" s="103">
        <f>J363</f>
        <v>0</v>
      </c>
      <c r="L125" s="100"/>
    </row>
    <row r="126" spans="2:12" s="104" customFormat="1" ht="19.95" customHeight="1">
      <c r="B126" s="105"/>
      <c r="D126" s="106" t="s">
        <v>982</v>
      </c>
      <c r="E126" s="107"/>
      <c r="F126" s="107"/>
      <c r="G126" s="107"/>
      <c r="H126" s="107"/>
      <c r="I126" s="107"/>
      <c r="J126" s="108">
        <f>J364</f>
        <v>0</v>
      </c>
      <c r="L126" s="105"/>
    </row>
    <row r="127" spans="2:12" s="104" customFormat="1" ht="19.95" customHeight="1">
      <c r="B127" s="105"/>
      <c r="D127" s="106" t="s">
        <v>2200</v>
      </c>
      <c r="E127" s="107"/>
      <c r="F127" s="107"/>
      <c r="G127" s="107"/>
      <c r="H127" s="107"/>
      <c r="I127" s="107"/>
      <c r="J127" s="108">
        <f>J366</f>
        <v>0</v>
      </c>
      <c r="L127" s="105"/>
    </row>
    <row r="128" spans="2:12" s="16" customFormat="1" ht="21.9" customHeight="1">
      <c r="B128" s="17"/>
      <c r="L128" s="17"/>
    </row>
    <row r="129" spans="2:12" s="16" customFormat="1" ht="6.9" customHeight="1"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17"/>
    </row>
    <row r="133" spans="2:12" s="16" customFormat="1" ht="6.9" customHeigh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17"/>
    </row>
    <row r="134" spans="2:12" s="16" customFormat="1" ht="24.9" customHeight="1">
      <c r="B134" s="17"/>
      <c r="C134" s="10" t="s">
        <v>114</v>
      </c>
      <c r="L134" s="17"/>
    </row>
    <row r="135" spans="2:12" s="16" customFormat="1" ht="6.9" customHeight="1">
      <c r="B135" s="17"/>
      <c r="L135" s="17"/>
    </row>
    <row r="136" spans="2:12" s="16" customFormat="1" ht="12" customHeight="1">
      <c r="B136" s="17"/>
      <c r="C136" s="14" t="s">
        <v>11</v>
      </c>
      <c r="L136" s="17"/>
    </row>
    <row r="137" spans="2:12" s="16" customFormat="1" ht="26.25" customHeight="1">
      <c r="B137" s="17"/>
      <c r="E137" s="185" t="str">
        <f>E7</f>
        <v>Novostavba prezentačno-degustačného objektu - Pivovar Urpiner Banská Bystrica</v>
      </c>
      <c r="F137" s="185"/>
      <c r="G137" s="185"/>
      <c r="H137" s="185"/>
      <c r="L137" s="17"/>
    </row>
    <row r="138" spans="2:12" s="16" customFormat="1" ht="12" customHeight="1">
      <c r="B138" s="17"/>
      <c r="C138" s="14" t="s">
        <v>102</v>
      </c>
      <c r="L138" s="17"/>
    </row>
    <row r="139" spans="2:12" s="16" customFormat="1" ht="30" customHeight="1">
      <c r="B139" s="17"/>
      <c r="E139" s="173" t="str">
        <f>E9</f>
        <v>2 - Novostavba prezentačno-degustačného objektu - Pivovar Urpiner Banská Bystrica</v>
      </c>
      <c r="F139" s="173"/>
      <c r="G139" s="173"/>
      <c r="H139" s="173"/>
      <c r="L139" s="17"/>
    </row>
    <row r="140" spans="2:12" s="16" customFormat="1" ht="6.9" customHeight="1">
      <c r="B140" s="17"/>
      <c r="L140" s="17"/>
    </row>
    <row r="141" spans="2:12" s="16" customFormat="1" ht="12" customHeight="1">
      <c r="B141" s="17"/>
      <c r="C141" s="14" t="s">
        <v>15</v>
      </c>
      <c r="F141" s="4" t="str">
        <f>F12</f>
        <v>Banská Bystrica</v>
      </c>
      <c r="I141" s="14" t="s">
        <v>17</v>
      </c>
      <c r="J141" s="1">
        <f>IF(J12="","",J12)</f>
        <v>0</v>
      </c>
      <c r="L141" s="17"/>
    </row>
    <row r="142" spans="2:12" s="16" customFormat="1" ht="6.9" customHeight="1">
      <c r="B142" s="17"/>
      <c r="L142" s="17"/>
    </row>
    <row r="143" spans="2:12" s="16" customFormat="1" ht="15.15" customHeight="1">
      <c r="B143" s="17"/>
      <c r="C143" s="14" t="s">
        <v>18</v>
      </c>
      <c r="F143" s="4" t="str">
        <f>E15</f>
        <v>Banskobystrický pivovar, a.s. Banská Bystrica</v>
      </c>
      <c r="I143" s="14" t="s">
        <v>23</v>
      </c>
      <c r="J143" s="3" t="str">
        <f>E21</f>
        <v xml:space="preserve"> </v>
      </c>
      <c r="L143" s="17"/>
    </row>
    <row r="144" spans="2:12" s="16" customFormat="1" ht="15.15" customHeight="1">
      <c r="B144" s="17"/>
      <c r="C144" s="14" t="s">
        <v>22</v>
      </c>
      <c r="F144" s="4" t="str">
        <f>IF(E18="","",E18)</f>
        <v/>
      </c>
      <c r="I144" s="14" t="s">
        <v>26</v>
      </c>
      <c r="J144" s="3" t="str">
        <f>E24</f>
        <v xml:space="preserve">                                         </v>
      </c>
      <c r="L144" s="17"/>
    </row>
    <row r="145" spans="2:65" s="16" customFormat="1" ht="10.35" customHeight="1">
      <c r="B145" s="17"/>
      <c r="L145" s="17"/>
    </row>
    <row r="146" spans="2:65" s="109" customFormat="1" ht="29.25" customHeight="1">
      <c r="B146" s="110"/>
      <c r="C146" s="111" t="s">
        <v>115</v>
      </c>
      <c r="D146" s="112" t="s">
        <v>53</v>
      </c>
      <c r="E146" s="112" t="s">
        <v>49</v>
      </c>
      <c r="F146" s="112" t="s">
        <v>50</v>
      </c>
      <c r="G146" s="112" t="s">
        <v>116</v>
      </c>
      <c r="H146" s="112" t="s">
        <v>117</v>
      </c>
      <c r="I146" s="112" t="s">
        <v>118</v>
      </c>
      <c r="J146" s="113" t="s">
        <v>106</v>
      </c>
      <c r="K146" s="114" t="s">
        <v>119</v>
      </c>
      <c r="L146" s="110"/>
      <c r="M146" s="47"/>
      <c r="N146" s="48" t="s">
        <v>32</v>
      </c>
      <c r="O146" s="48" t="s">
        <v>120</v>
      </c>
      <c r="P146" s="48" t="s">
        <v>121</v>
      </c>
      <c r="Q146" s="48" t="s">
        <v>122</v>
      </c>
      <c r="R146" s="48" t="s">
        <v>123</v>
      </c>
      <c r="S146" s="48" t="s">
        <v>124</v>
      </c>
      <c r="T146" s="49" t="s">
        <v>125</v>
      </c>
    </row>
    <row r="147" spans="2:65" s="16" customFormat="1" ht="22.95" customHeight="1">
      <c r="B147" s="17"/>
      <c r="C147" s="53" t="s">
        <v>107</v>
      </c>
      <c r="J147" s="115">
        <f>BK147</f>
        <v>0</v>
      </c>
      <c r="L147" s="17"/>
      <c r="M147" s="50"/>
      <c r="N147" s="42"/>
      <c r="O147" s="42"/>
      <c r="P147" s="116">
        <f>P148+P258+P285+P293+P297+P324+P347+P363</f>
        <v>0</v>
      </c>
      <c r="Q147" s="42"/>
      <c r="R147" s="116">
        <f>R148+R258+R285+R293+R297+R324+R347+R363</f>
        <v>2556.2918626399992</v>
      </c>
      <c r="S147" s="42"/>
      <c r="T147" s="117">
        <f>T148+T258+T285+T293+T297+T324+T347+T363</f>
        <v>269.51215999999999</v>
      </c>
      <c r="AT147" s="6" t="s">
        <v>67</v>
      </c>
      <c r="AU147" s="6" t="s">
        <v>108</v>
      </c>
      <c r="BK147" s="118">
        <f>BK148+BK258+BK285+BK293+BK297+BK324+BK347+BK363</f>
        <v>0</v>
      </c>
    </row>
    <row r="148" spans="2:65" s="119" customFormat="1" ht="25.95" customHeight="1">
      <c r="B148" s="120"/>
      <c r="D148" s="121" t="s">
        <v>67</v>
      </c>
      <c r="E148" s="122" t="s">
        <v>219</v>
      </c>
      <c r="F148" s="122" t="s">
        <v>220</v>
      </c>
      <c r="J148" s="123">
        <f>BK148</f>
        <v>0</v>
      </c>
      <c r="L148" s="120"/>
      <c r="M148" s="124"/>
      <c r="P148" s="125">
        <f>P149+P156+P171+P194+P220+P247</f>
        <v>0</v>
      </c>
      <c r="R148" s="125">
        <f>R149+R156+R171+R194+R220+R247</f>
        <v>2472.1104576699995</v>
      </c>
      <c r="T148" s="126">
        <f>T149+T156+T171+T194+T220+T247</f>
        <v>269.51215999999999</v>
      </c>
      <c r="AR148" s="121" t="s">
        <v>76</v>
      </c>
      <c r="AT148" s="127" t="s">
        <v>67</v>
      </c>
      <c r="AU148" s="127" t="s">
        <v>68</v>
      </c>
      <c r="AY148" s="121" t="s">
        <v>128</v>
      </c>
      <c r="BK148" s="128">
        <f>BK149+BK156+BK171+BK194+BK220+BK247</f>
        <v>0</v>
      </c>
    </row>
    <row r="149" spans="2:65" s="119" customFormat="1" ht="22.95" customHeight="1">
      <c r="B149" s="120"/>
      <c r="D149" s="121" t="s">
        <v>67</v>
      </c>
      <c r="E149" s="129" t="s">
        <v>76</v>
      </c>
      <c r="F149" s="129" t="s">
        <v>221</v>
      </c>
      <c r="J149" s="130">
        <f>BK149</f>
        <v>0</v>
      </c>
      <c r="L149" s="120"/>
      <c r="M149" s="124"/>
      <c r="P149" s="125">
        <f>SUM(P150:P155)</f>
        <v>0</v>
      </c>
      <c r="R149" s="125">
        <f>SUM(R150:R155)</f>
        <v>796.65700000000004</v>
      </c>
      <c r="T149" s="126">
        <f>SUM(T150:T155)</f>
        <v>269.51215999999999</v>
      </c>
      <c r="AR149" s="121" t="s">
        <v>76</v>
      </c>
      <c r="AT149" s="127" t="s">
        <v>67</v>
      </c>
      <c r="AU149" s="127" t="s">
        <v>76</v>
      </c>
      <c r="AY149" s="121" t="s">
        <v>128</v>
      </c>
      <c r="BK149" s="128">
        <f>SUM(BK150:BK155)</f>
        <v>0</v>
      </c>
    </row>
    <row r="150" spans="2:65" s="16" customFormat="1" ht="24.15" customHeight="1">
      <c r="B150" s="131"/>
      <c r="C150" s="132" t="s">
        <v>76</v>
      </c>
      <c r="D150" s="132" t="s">
        <v>130</v>
      </c>
      <c r="E150" s="133" t="s">
        <v>2201</v>
      </c>
      <c r="F150" s="134" t="s">
        <v>2202</v>
      </c>
      <c r="G150" s="135" t="s">
        <v>136</v>
      </c>
      <c r="H150" s="136">
        <v>585.89599999999996</v>
      </c>
      <c r="I150" s="137"/>
      <c r="J150" s="137">
        <f t="shared" ref="J150:J155" si="0">ROUND(I150*H150,2)</f>
        <v>0</v>
      </c>
      <c r="K150" s="138"/>
      <c r="L150" s="17"/>
      <c r="M150" s="139"/>
      <c r="N150" s="140" t="s">
        <v>34</v>
      </c>
      <c r="O150" s="141">
        <v>0</v>
      </c>
      <c r="P150" s="141">
        <f t="shared" ref="P150:P155" si="1">O150*H150</f>
        <v>0</v>
      </c>
      <c r="Q150" s="141">
        <v>0</v>
      </c>
      <c r="R150" s="141">
        <f t="shared" ref="R150:R155" si="2">Q150*H150</f>
        <v>0</v>
      </c>
      <c r="S150" s="141">
        <v>0.23499999999999999</v>
      </c>
      <c r="T150" s="142">
        <f t="shared" ref="T150:T155" si="3">S150*H150</f>
        <v>137.68555999999998</v>
      </c>
      <c r="AR150" s="143" t="s">
        <v>81</v>
      </c>
      <c r="AT150" s="143" t="s">
        <v>130</v>
      </c>
      <c r="AU150" s="143" t="s">
        <v>96</v>
      </c>
      <c r="AY150" s="6" t="s">
        <v>128</v>
      </c>
      <c r="BE150" s="144">
        <f t="shared" ref="BE150:BE155" si="4">IF(N150="základná",J150,0)</f>
        <v>0</v>
      </c>
      <c r="BF150" s="144">
        <f t="shared" ref="BF150:BF155" si="5">IF(N150="znížená",J150,0)</f>
        <v>0</v>
      </c>
      <c r="BG150" s="144">
        <f t="shared" ref="BG150:BG155" si="6">IF(N150="zákl. prenesená",J150,0)</f>
        <v>0</v>
      </c>
      <c r="BH150" s="144">
        <f t="shared" ref="BH150:BH155" si="7">IF(N150="zníž. prenesená",J150,0)</f>
        <v>0</v>
      </c>
      <c r="BI150" s="144">
        <f t="shared" ref="BI150:BI155" si="8">IF(N150="nulová",J150,0)</f>
        <v>0</v>
      </c>
      <c r="BJ150" s="6" t="s">
        <v>96</v>
      </c>
      <c r="BK150" s="144">
        <f t="shared" ref="BK150:BK155" si="9">ROUND(I150*H150,2)</f>
        <v>0</v>
      </c>
      <c r="BL150" s="6" t="s">
        <v>81</v>
      </c>
      <c r="BM150" s="143" t="s">
        <v>96</v>
      </c>
    </row>
    <row r="151" spans="2:65" s="16" customFormat="1" ht="24.15" customHeight="1">
      <c r="B151" s="131"/>
      <c r="C151" s="132" t="s">
        <v>96</v>
      </c>
      <c r="D151" s="132" t="s">
        <v>130</v>
      </c>
      <c r="E151" s="133" t="s">
        <v>2203</v>
      </c>
      <c r="F151" s="134" t="s">
        <v>2204</v>
      </c>
      <c r="G151" s="135" t="s">
        <v>136</v>
      </c>
      <c r="H151" s="136">
        <v>585.89599999999996</v>
      </c>
      <c r="I151" s="137"/>
      <c r="J151" s="137">
        <f t="shared" si="0"/>
        <v>0</v>
      </c>
      <c r="K151" s="138"/>
      <c r="L151" s="17"/>
      <c r="M151" s="139"/>
      <c r="N151" s="140" t="s">
        <v>34</v>
      </c>
      <c r="O151" s="141">
        <v>0</v>
      </c>
      <c r="P151" s="141">
        <f t="shared" si="1"/>
        <v>0</v>
      </c>
      <c r="Q151" s="141">
        <v>0</v>
      </c>
      <c r="R151" s="141">
        <f t="shared" si="2"/>
        <v>0</v>
      </c>
      <c r="S151" s="141">
        <v>0.22500000000000001</v>
      </c>
      <c r="T151" s="142">
        <f t="shared" si="3"/>
        <v>131.82659999999998</v>
      </c>
      <c r="AR151" s="143" t="s">
        <v>81</v>
      </c>
      <c r="AT151" s="143" t="s">
        <v>130</v>
      </c>
      <c r="AU151" s="143" t="s">
        <v>96</v>
      </c>
      <c r="AY151" s="6" t="s">
        <v>128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6" t="s">
        <v>96</v>
      </c>
      <c r="BK151" s="144">
        <f t="shared" si="9"/>
        <v>0</v>
      </c>
      <c r="BL151" s="6" t="s">
        <v>81</v>
      </c>
      <c r="BM151" s="143" t="s">
        <v>81</v>
      </c>
    </row>
    <row r="152" spans="2:65" s="16" customFormat="1" ht="24.15" customHeight="1">
      <c r="B152" s="131"/>
      <c r="C152" s="132" t="s">
        <v>78</v>
      </c>
      <c r="D152" s="132" t="s">
        <v>130</v>
      </c>
      <c r="E152" s="133" t="s">
        <v>2205</v>
      </c>
      <c r="F152" s="134" t="s">
        <v>2206</v>
      </c>
      <c r="G152" s="135" t="s">
        <v>133</v>
      </c>
      <c r="H152" s="136">
        <v>294.649</v>
      </c>
      <c r="I152" s="137"/>
      <c r="J152" s="137">
        <f t="shared" si="0"/>
        <v>0</v>
      </c>
      <c r="K152" s="138"/>
      <c r="L152" s="17"/>
      <c r="M152" s="139"/>
      <c r="N152" s="140" t="s">
        <v>34</v>
      </c>
      <c r="O152" s="141">
        <v>0</v>
      </c>
      <c r="P152" s="141">
        <f t="shared" si="1"/>
        <v>0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AR152" s="143" t="s">
        <v>81</v>
      </c>
      <c r="AT152" s="143" t="s">
        <v>130</v>
      </c>
      <c r="AU152" s="143" t="s">
        <v>96</v>
      </c>
      <c r="AY152" s="6" t="s">
        <v>128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6" t="s">
        <v>96</v>
      </c>
      <c r="BK152" s="144">
        <f t="shared" si="9"/>
        <v>0</v>
      </c>
      <c r="BL152" s="6" t="s">
        <v>81</v>
      </c>
      <c r="BM152" s="143" t="s">
        <v>87</v>
      </c>
    </row>
    <row r="153" spans="2:65" s="16" customFormat="1" ht="21.75" customHeight="1">
      <c r="B153" s="131"/>
      <c r="C153" s="132" t="s">
        <v>81</v>
      </c>
      <c r="D153" s="132" t="s">
        <v>130</v>
      </c>
      <c r="E153" s="133" t="s">
        <v>2207</v>
      </c>
      <c r="F153" s="134" t="s">
        <v>2208</v>
      </c>
      <c r="G153" s="135" t="s">
        <v>133</v>
      </c>
      <c r="H153" s="136">
        <v>294.649</v>
      </c>
      <c r="I153" s="137"/>
      <c r="J153" s="137">
        <f t="shared" si="0"/>
        <v>0</v>
      </c>
      <c r="K153" s="138"/>
      <c r="L153" s="17"/>
      <c r="M153" s="139"/>
      <c r="N153" s="140" t="s">
        <v>34</v>
      </c>
      <c r="O153" s="141">
        <v>0</v>
      </c>
      <c r="P153" s="141">
        <f t="shared" si="1"/>
        <v>0</v>
      </c>
      <c r="Q153" s="141">
        <v>0</v>
      </c>
      <c r="R153" s="141">
        <f t="shared" si="2"/>
        <v>0</v>
      </c>
      <c r="S153" s="141">
        <v>0</v>
      </c>
      <c r="T153" s="142">
        <f t="shared" si="3"/>
        <v>0</v>
      </c>
      <c r="AR153" s="143" t="s">
        <v>81</v>
      </c>
      <c r="AT153" s="143" t="s">
        <v>130</v>
      </c>
      <c r="AU153" s="143" t="s">
        <v>96</v>
      </c>
      <c r="AY153" s="6" t="s">
        <v>128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6" t="s">
        <v>96</v>
      </c>
      <c r="BK153" s="144">
        <f t="shared" si="9"/>
        <v>0</v>
      </c>
      <c r="BL153" s="6" t="s">
        <v>81</v>
      </c>
      <c r="BM153" s="143" t="s">
        <v>141</v>
      </c>
    </row>
    <row r="154" spans="2:65" s="16" customFormat="1" ht="24.15" customHeight="1">
      <c r="B154" s="131"/>
      <c r="C154" s="132" t="s">
        <v>84</v>
      </c>
      <c r="D154" s="132" t="s">
        <v>130</v>
      </c>
      <c r="E154" s="133" t="s">
        <v>2209</v>
      </c>
      <c r="F154" s="134" t="s">
        <v>2210</v>
      </c>
      <c r="G154" s="135" t="s">
        <v>133</v>
      </c>
      <c r="H154" s="136">
        <v>433.673</v>
      </c>
      <c r="I154" s="137"/>
      <c r="J154" s="137">
        <f t="shared" si="0"/>
        <v>0</v>
      </c>
      <c r="K154" s="138"/>
      <c r="L154" s="17"/>
      <c r="M154" s="139"/>
      <c r="N154" s="140" t="s">
        <v>34</v>
      </c>
      <c r="O154" s="141">
        <v>0</v>
      </c>
      <c r="P154" s="141">
        <f t="shared" si="1"/>
        <v>0</v>
      </c>
      <c r="Q154" s="141">
        <v>0</v>
      </c>
      <c r="R154" s="141">
        <f t="shared" si="2"/>
        <v>0</v>
      </c>
      <c r="S154" s="141">
        <v>0</v>
      </c>
      <c r="T154" s="142">
        <f t="shared" si="3"/>
        <v>0</v>
      </c>
      <c r="AR154" s="143" t="s">
        <v>81</v>
      </c>
      <c r="AT154" s="143" t="s">
        <v>130</v>
      </c>
      <c r="AU154" s="143" t="s">
        <v>96</v>
      </c>
      <c r="AY154" s="6" t="s">
        <v>128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6" t="s">
        <v>96</v>
      </c>
      <c r="BK154" s="144">
        <f t="shared" si="9"/>
        <v>0</v>
      </c>
      <c r="BL154" s="6" t="s">
        <v>81</v>
      </c>
      <c r="BM154" s="143" t="s">
        <v>144</v>
      </c>
    </row>
    <row r="155" spans="2:65" s="16" customFormat="1" ht="16.5" customHeight="1">
      <c r="B155" s="131"/>
      <c r="C155" s="132" t="s">
        <v>87</v>
      </c>
      <c r="D155" s="132" t="s">
        <v>130</v>
      </c>
      <c r="E155" s="133" t="s">
        <v>2211</v>
      </c>
      <c r="F155" s="134" t="s">
        <v>2212</v>
      </c>
      <c r="G155" s="135" t="s">
        <v>172</v>
      </c>
      <c r="H155" s="136">
        <v>796.65700000000004</v>
      </c>
      <c r="I155" s="137"/>
      <c r="J155" s="137">
        <f t="shared" si="0"/>
        <v>0</v>
      </c>
      <c r="K155" s="138"/>
      <c r="L155" s="17"/>
      <c r="M155" s="139"/>
      <c r="N155" s="140" t="s">
        <v>34</v>
      </c>
      <c r="O155" s="141">
        <v>0</v>
      </c>
      <c r="P155" s="141">
        <f t="shared" si="1"/>
        <v>0</v>
      </c>
      <c r="Q155" s="141">
        <v>1</v>
      </c>
      <c r="R155" s="141">
        <f t="shared" si="2"/>
        <v>796.65700000000004</v>
      </c>
      <c r="S155" s="141">
        <v>0</v>
      </c>
      <c r="T155" s="142">
        <f t="shared" si="3"/>
        <v>0</v>
      </c>
      <c r="AR155" s="143" t="s">
        <v>81</v>
      </c>
      <c r="AT155" s="143" t="s">
        <v>130</v>
      </c>
      <c r="AU155" s="143" t="s">
        <v>96</v>
      </c>
      <c r="AY155" s="6" t="s">
        <v>128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6" t="s">
        <v>96</v>
      </c>
      <c r="BK155" s="144">
        <f t="shared" si="9"/>
        <v>0</v>
      </c>
      <c r="BL155" s="6" t="s">
        <v>81</v>
      </c>
      <c r="BM155" s="143" t="s">
        <v>149</v>
      </c>
    </row>
    <row r="156" spans="2:65" s="119" customFormat="1" ht="22.95" customHeight="1">
      <c r="B156" s="120"/>
      <c r="D156" s="121" t="s">
        <v>67</v>
      </c>
      <c r="E156" s="129" t="s">
        <v>96</v>
      </c>
      <c r="F156" s="129" t="s">
        <v>2213</v>
      </c>
      <c r="J156" s="130">
        <f>BK156</f>
        <v>0</v>
      </c>
      <c r="L156" s="120"/>
      <c r="M156" s="124"/>
      <c r="P156" s="125">
        <f>SUM(P157:P170)</f>
        <v>0</v>
      </c>
      <c r="R156" s="125">
        <f>SUM(R157:R170)</f>
        <v>664.24830882999993</v>
      </c>
      <c r="T156" s="126">
        <f>SUM(T157:T170)</f>
        <v>0</v>
      </c>
      <c r="AR156" s="121" t="s">
        <v>76</v>
      </c>
      <c r="AT156" s="127" t="s">
        <v>67</v>
      </c>
      <c r="AU156" s="127" t="s">
        <v>76</v>
      </c>
      <c r="AY156" s="121" t="s">
        <v>128</v>
      </c>
      <c r="BK156" s="128">
        <f>SUM(BK157:BK170)</f>
        <v>0</v>
      </c>
    </row>
    <row r="157" spans="2:65" s="16" customFormat="1" ht="24.15" customHeight="1">
      <c r="B157" s="131"/>
      <c r="C157" s="132" t="s">
        <v>90</v>
      </c>
      <c r="D157" s="132" t="s">
        <v>130</v>
      </c>
      <c r="E157" s="133" t="s">
        <v>2214</v>
      </c>
      <c r="F157" s="134" t="s">
        <v>2215</v>
      </c>
      <c r="G157" s="135" t="s">
        <v>153</v>
      </c>
      <c r="H157" s="136">
        <v>146.24799999999999</v>
      </c>
      <c r="I157" s="137"/>
      <c r="J157" s="137">
        <f t="shared" ref="J157:J170" si="10">ROUND(I157*H157,2)</f>
        <v>0</v>
      </c>
      <c r="K157" s="138"/>
      <c r="L157" s="17"/>
      <c r="M157" s="139"/>
      <c r="N157" s="140" t="s">
        <v>34</v>
      </c>
      <c r="O157" s="141">
        <v>0</v>
      </c>
      <c r="P157" s="141">
        <f t="shared" ref="P157:P170" si="11">O157*H157</f>
        <v>0</v>
      </c>
      <c r="Q157" s="141">
        <v>0.30867</v>
      </c>
      <c r="R157" s="141">
        <f t="shared" ref="R157:R170" si="12">Q157*H157</f>
        <v>45.142370159999999</v>
      </c>
      <c r="S157" s="141">
        <v>0</v>
      </c>
      <c r="T157" s="142">
        <f t="shared" ref="T157:T170" si="13">S157*H157</f>
        <v>0</v>
      </c>
      <c r="AR157" s="143" t="s">
        <v>81</v>
      </c>
      <c r="AT157" s="143" t="s">
        <v>130</v>
      </c>
      <c r="AU157" s="143" t="s">
        <v>96</v>
      </c>
      <c r="AY157" s="6" t="s">
        <v>128</v>
      </c>
      <c r="BE157" s="144">
        <f t="shared" ref="BE157:BE170" si="14">IF(N157="základná",J157,0)</f>
        <v>0</v>
      </c>
      <c r="BF157" s="144">
        <f t="shared" ref="BF157:BF170" si="15">IF(N157="znížená",J157,0)</f>
        <v>0</v>
      </c>
      <c r="BG157" s="144">
        <f t="shared" ref="BG157:BG170" si="16">IF(N157="zákl. prenesená",J157,0)</f>
        <v>0</v>
      </c>
      <c r="BH157" s="144">
        <f t="shared" ref="BH157:BH170" si="17">IF(N157="zníž. prenesená",J157,0)</f>
        <v>0</v>
      </c>
      <c r="BI157" s="144">
        <f t="shared" ref="BI157:BI170" si="18">IF(N157="nulová",J157,0)</f>
        <v>0</v>
      </c>
      <c r="BJ157" s="6" t="s">
        <v>96</v>
      </c>
      <c r="BK157" s="144">
        <f t="shared" ref="BK157:BK170" si="19">ROUND(I157*H157,2)</f>
        <v>0</v>
      </c>
      <c r="BL157" s="6" t="s">
        <v>81</v>
      </c>
      <c r="BM157" s="143" t="s">
        <v>145</v>
      </c>
    </row>
    <row r="158" spans="2:65" s="16" customFormat="1" ht="24.15" customHeight="1">
      <c r="B158" s="131"/>
      <c r="C158" s="132" t="s">
        <v>141</v>
      </c>
      <c r="D158" s="132" t="s">
        <v>130</v>
      </c>
      <c r="E158" s="133" t="s">
        <v>2216</v>
      </c>
      <c r="F158" s="134" t="s">
        <v>2217</v>
      </c>
      <c r="G158" s="135" t="s">
        <v>136</v>
      </c>
      <c r="H158" s="136">
        <v>309.29599999999999</v>
      </c>
      <c r="I158" s="137"/>
      <c r="J158" s="137">
        <f t="shared" si="10"/>
        <v>0</v>
      </c>
      <c r="K158" s="138"/>
      <c r="L158" s="17"/>
      <c r="M158" s="139"/>
      <c r="N158" s="140" t="s">
        <v>34</v>
      </c>
      <c r="O158" s="141">
        <v>0</v>
      </c>
      <c r="P158" s="141">
        <f t="shared" si="11"/>
        <v>0</v>
      </c>
      <c r="Q158" s="141">
        <v>1.3999999999999999E-4</v>
      </c>
      <c r="R158" s="141">
        <f t="shared" si="12"/>
        <v>4.3301439999999997E-2</v>
      </c>
      <c r="S158" s="141">
        <v>0</v>
      </c>
      <c r="T158" s="142">
        <f t="shared" si="13"/>
        <v>0</v>
      </c>
      <c r="AR158" s="143" t="s">
        <v>81</v>
      </c>
      <c r="AT158" s="143" t="s">
        <v>130</v>
      </c>
      <c r="AU158" s="143" t="s">
        <v>96</v>
      </c>
      <c r="AY158" s="6" t="s">
        <v>128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6" t="s">
        <v>96</v>
      </c>
      <c r="BK158" s="144">
        <f t="shared" si="19"/>
        <v>0</v>
      </c>
      <c r="BL158" s="6" t="s">
        <v>81</v>
      </c>
      <c r="BM158" s="143" t="s">
        <v>157</v>
      </c>
    </row>
    <row r="159" spans="2:65" s="16" customFormat="1" ht="24.15" customHeight="1">
      <c r="B159" s="131"/>
      <c r="C159" s="132" t="s">
        <v>93</v>
      </c>
      <c r="D159" s="132" t="s">
        <v>130</v>
      </c>
      <c r="E159" s="133" t="s">
        <v>2218</v>
      </c>
      <c r="F159" s="134" t="s">
        <v>2219</v>
      </c>
      <c r="G159" s="135" t="s">
        <v>136</v>
      </c>
      <c r="H159" s="136">
        <v>340.226</v>
      </c>
      <c r="I159" s="137"/>
      <c r="J159" s="137">
        <f t="shared" si="10"/>
        <v>0</v>
      </c>
      <c r="K159" s="138"/>
      <c r="L159" s="17"/>
      <c r="M159" s="139"/>
      <c r="N159" s="140" t="s">
        <v>34</v>
      </c>
      <c r="O159" s="141">
        <v>0</v>
      </c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AR159" s="143" t="s">
        <v>81</v>
      </c>
      <c r="AT159" s="143" t="s">
        <v>130</v>
      </c>
      <c r="AU159" s="143" t="s">
        <v>96</v>
      </c>
      <c r="AY159" s="6" t="s">
        <v>128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6" t="s">
        <v>96</v>
      </c>
      <c r="BK159" s="144">
        <f t="shared" si="19"/>
        <v>0</v>
      </c>
      <c r="BL159" s="6" t="s">
        <v>81</v>
      </c>
      <c r="BM159" s="143" t="s">
        <v>160</v>
      </c>
    </row>
    <row r="160" spans="2:65" s="16" customFormat="1" ht="21.75" customHeight="1">
      <c r="B160" s="131"/>
      <c r="C160" s="132" t="s">
        <v>144</v>
      </c>
      <c r="D160" s="132" t="s">
        <v>130</v>
      </c>
      <c r="E160" s="133" t="s">
        <v>2220</v>
      </c>
      <c r="F160" s="134" t="s">
        <v>2221</v>
      </c>
      <c r="G160" s="135" t="s">
        <v>153</v>
      </c>
      <c r="H160" s="136">
        <v>146.24799999999999</v>
      </c>
      <c r="I160" s="137"/>
      <c r="J160" s="137">
        <f t="shared" si="10"/>
        <v>0</v>
      </c>
      <c r="K160" s="138"/>
      <c r="L160" s="17"/>
      <c r="M160" s="139"/>
      <c r="N160" s="140" t="s">
        <v>34</v>
      </c>
      <c r="O160" s="141">
        <v>0</v>
      </c>
      <c r="P160" s="141">
        <f t="shared" si="11"/>
        <v>0</v>
      </c>
      <c r="Q160" s="141">
        <v>1.6000000000000001E-4</v>
      </c>
      <c r="R160" s="141">
        <f t="shared" si="12"/>
        <v>2.3399679999999999E-2</v>
      </c>
      <c r="S160" s="141">
        <v>0</v>
      </c>
      <c r="T160" s="142">
        <f t="shared" si="13"/>
        <v>0</v>
      </c>
      <c r="AR160" s="143" t="s">
        <v>81</v>
      </c>
      <c r="AT160" s="143" t="s">
        <v>130</v>
      </c>
      <c r="AU160" s="143" t="s">
        <v>96</v>
      </c>
      <c r="AY160" s="6" t="s">
        <v>128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6" t="s">
        <v>96</v>
      </c>
      <c r="BK160" s="144">
        <f t="shared" si="19"/>
        <v>0</v>
      </c>
      <c r="BL160" s="6" t="s">
        <v>81</v>
      </c>
      <c r="BM160" s="143" t="s">
        <v>6</v>
      </c>
    </row>
    <row r="161" spans="2:65" s="16" customFormat="1" ht="24.15" customHeight="1">
      <c r="B161" s="131"/>
      <c r="C161" s="132" t="s">
        <v>177</v>
      </c>
      <c r="D161" s="132" t="s">
        <v>130</v>
      </c>
      <c r="E161" s="133" t="s">
        <v>2222</v>
      </c>
      <c r="F161" s="134" t="s">
        <v>2223</v>
      </c>
      <c r="G161" s="135" t="s">
        <v>133</v>
      </c>
      <c r="H161" s="136">
        <v>85.028999999999996</v>
      </c>
      <c r="I161" s="137"/>
      <c r="J161" s="137">
        <f t="shared" si="10"/>
        <v>0</v>
      </c>
      <c r="K161" s="138"/>
      <c r="L161" s="17"/>
      <c r="M161" s="139"/>
      <c r="N161" s="140" t="s">
        <v>34</v>
      </c>
      <c r="O161" s="141">
        <v>0</v>
      </c>
      <c r="P161" s="141">
        <f t="shared" si="11"/>
        <v>0</v>
      </c>
      <c r="Q161" s="141">
        <v>2.20783</v>
      </c>
      <c r="R161" s="141">
        <f t="shared" si="12"/>
        <v>187.72957706999998</v>
      </c>
      <c r="S161" s="141">
        <v>0</v>
      </c>
      <c r="T161" s="142">
        <f t="shared" si="13"/>
        <v>0</v>
      </c>
      <c r="AR161" s="143" t="s">
        <v>81</v>
      </c>
      <c r="AT161" s="143" t="s">
        <v>130</v>
      </c>
      <c r="AU161" s="143" t="s">
        <v>96</v>
      </c>
      <c r="AY161" s="6" t="s">
        <v>128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6" t="s">
        <v>96</v>
      </c>
      <c r="BK161" s="144">
        <f t="shared" si="19"/>
        <v>0</v>
      </c>
      <c r="BL161" s="6" t="s">
        <v>81</v>
      </c>
      <c r="BM161" s="143" t="s">
        <v>166</v>
      </c>
    </row>
    <row r="162" spans="2:65" s="16" customFormat="1" ht="16.5" customHeight="1">
      <c r="B162" s="131"/>
      <c r="C162" s="132" t="s">
        <v>149</v>
      </c>
      <c r="D162" s="132" t="s">
        <v>130</v>
      </c>
      <c r="E162" s="133" t="s">
        <v>2224</v>
      </c>
      <c r="F162" s="134" t="s">
        <v>2225</v>
      </c>
      <c r="G162" s="135" t="s">
        <v>133</v>
      </c>
      <c r="H162" s="136">
        <v>98.033000000000001</v>
      </c>
      <c r="I162" s="137"/>
      <c r="J162" s="137">
        <f t="shared" si="10"/>
        <v>0</v>
      </c>
      <c r="K162" s="138"/>
      <c r="L162" s="17"/>
      <c r="M162" s="139"/>
      <c r="N162" s="140" t="s">
        <v>34</v>
      </c>
      <c r="O162" s="141">
        <v>0</v>
      </c>
      <c r="P162" s="141">
        <f t="shared" si="11"/>
        <v>0</v>
      </c>
      <c r="Q162" s="141">
        <v>2.23706</v>
      </c>
      <c r="R162" s="141">
        <f t="shared" si="12"/>
        <v>219.30570298000001</v>
      </c>
      <c r="S162" s="141">
        <v>0</v>
      </c>
      <c r="T162" s="142">
        <f t="shared" si="13"/>
        <v>0</v>
      </c>
      <c r="AR162" s="143" t="s">
        <v>81</v>
      </c>
      <c r="AT162" s="143" t="s">
        <v>130</v>
      </c>
      <c r="AU162" s="143" t="s">
        <v>96</v>
      </c>
      <c r="AY162" s="6" t="s">
        <v>128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6" t="s">
        <v>96</v>
      </c>
      <c r="BK162" s="144">
        <f t="shared" si="19"/>
        <v>0</v>
      </c>
      <c r="BL162" s="6" t="s">
        <v>81</v>
      </c>
      <c r="BM162" s="143" t="s">
        <v>169</v>
      </c>
    </row>
    <row r="163" spans="2:65" s="16" customFormat="1" ht="16.5" customHeight="1">
      <c r="B163" s="131"/>
      <c r="C163" s="132" t="s">
        <v>184</v>
      </c>
      <c r="D163" s="132" t="s">
        <v>130</v>
      </c>
      <c r="E163" s="133" t="s">
        <v>2226</v>
      </c>
      <c r="F163" s="134" t="s">
        <v>2227</v>
      </c>
      <c r="G163" s="135" t="s">
        <v>136</v>
      </c>
      <c r="H163" s="136">
        <v>29.094000000000001</v>
      </c>
      <c r="I163" s="137"/>
      <c r="J163" s="137">
        <f t="shared" si="10"/>
        <v>0</v>
      </c>
      <c r="K163" s="138"/>
      <c r="L163" s="17"/>
      <c r="M163" s="139"/>
      <c r="N163" s="140" t="s">
        <v>34</v>
      </c>
      <c r="O163" s="141">
        <v>0</v>
      </c>
      <c r="P163" s="141">
        <f t="shared" si="11"/>
        <v>0</v>
      </c>
      <c r="Q163" s="141">
        <v>2.2300000000000002E-3</v>
      </c>
      <c r="R163" s="141">
        <f t="shared" si="12"/>
        <v>6.4879620000000013E-2</v>
      </c>
      <c r="S163" s="141">
        <v>0</v>
      </c>
      <c r="T163" s="142">
        <f t="shared" si="13"/>
        <v>0</v>
      </c>
      <c r="AR163" s="143" t="s">
        <v>81</v>
      </c>
      <c r="AT163" s="143" t="s">
        <v>130</v>
      </c>
      <c r="AU163" s="143" t="s">
        <v>96</v>
      </c>
      <c r="AY163" s="6" t="s">
        <v>128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6" t="s">
        <v>96</v>
      </c>
      <c r="BK163" s="144">
        <f t="shared" si="19"/>
        <v>0</v>
      </c>
      <c r="BL163" s="6" t="s">
        <v>81</v>
      </c>
      <c r="BM163" s="143" t="s">
        <v>173</v>
      </c>
    </row>
    <row r="164" spans="2:65" s="16" customFormat="1" ht="16.5" customHeight="1">
      <c r="B164" s="131"/>
      <c r="C164" s="132" t="s">
        <v>145</v>
      </c>
      <c r="D164" s="132" t="s">
        <v>130</v>
      </c>
      <c r="E164" s="133" t="s">
        <v>2228</v>
      </c>
      <c r="F164" s="134" t="s">
        <v>2229</v>
      </c>
      <c r="G164" s="135" t="s">
        <v>136</v>
      </c>
      <c r="H164" s="136">
        <v>29.094000000000001</v>
      </c>
      <c r="I164" s="137"/>
      <c r="J164" s="137">
        <f t="shared" si="10"/>
        <v>0</v>
      </c>
      <c r="K164" s="138"/>
      <c r="L164" s="17"/>
      <c r="M164" s="139"/>
      <c r="N164" s="140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81</v>
      </c>
      <c r="AT164" s="143" t="s">
        <v>130</v>
      </c>
      <c r="AU164" s="143" t="s">
        <v>96</v>
      </c>
      <c r="AY164" s="6" t="s">
        <v>128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6" t="s">
        <v>96</v>
      </c>
      <c r="BK164" s="144">
        <f t="shared" si="19"/>
        <v>0</v>
      </c>
      <c r="BL164" s="6" t="s">
        <v>81</v>
      </c>
      <c r="BM164" s="143" t="s">
        <v>176</v>
      </c>
    </row>
    <row r="165" spans="2:65" s="16" customFormat="1" ht="21.75" customHeight="1">
      <c r="B165" s="131"/>
      <c r="C165" s="132" t="s">
        <v>154</v>
      </c>
      <c r="D165" s="132" t="s">
        <v>130</v>
      </c>
      <c r="E165" s="133" t="s">
        <v>2230</v>
      </c>
      <c r="F165" s="134" t="s">
        <v>2231</v>
      </c>
      <c r="G165" s="135" t="s">
        <v>172</v>
      </c>
      <c r="H165" s="136">
        <v>4.1029999999999998</v>
      </c>
      <c r="I165" s="137"/>
      <c r="J165" s="137">
        <f t="shared" si="10"/>
        <v>0</v>
      </c>
      <c r="K165" s="138"/>
      <c r="L165" s="17"/>
      <c r="M165" s="139"/>
      <c r="N165" s="140" t="s">
        <v>34</v>
      </c>
      <c r="O165" s="141">
        <v>0</v>
      </c>
      <c r="P165" s="141">
        <f t="shared" si="11"/>
        <v>0</v>
      </c>
      <c r="Q165" s="141">
        <v>1.0352699999999999</v>
      </c>
      <c r="R165" s="141">
        <f t="shared" si="12"/>
        <v>4.2477128099999995</v>
      </c>
      <c r="S165" s="141">
        <v>0</v>
      </c>
      <c r="T165" s="142">
        <f t="shared" si="13"/>
        <v>0</v>
      </c>
      <c r="AR165" s="143" t="s">
        <v>81</v>
      </c>
      <c r="AT165" s="143" t="s">
        <v>130</v>
      </c>
      <c r="AU165" s="143" t="s">
        <v>96</v>
      </c>
      <c r="AY165" s="6" t="s">
        <v>128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6" t="s">
        <v>96</v>
      </c>
      <c r="BK165" s="144">
        <f t="shared" si="19"/>
        <v>0</v>
      </c>
      <c r="BL165" s="6" t="s">
        <v>81</v>
      </c>
      <c r="BM165" s="143" t="s">
        <v>180</v>
      </c>
    </row>
    <row r="166" spans="2:65" s="16" customFormat="1" ht="21.75" customHeight="1">
      <c r="B166" s="131"/>
      <c r="C166" s="132" t="s">
        <v>157</v>
      </c>
      <c r="D166" s="132" t="s">
        <v>130</v>
      </c>
      <c r="E166" s="133" t="s">
        <v>2232</v>
      </c>
      <c r="F166" s="134" t="s">
        <v>2233</v>
      </c>
      <c r="G166" s="135" t="s">
        <v>172</v>
      </c>
      <c r="H166" s="136">
        <v>0.156</v>
      </c>
      <c r="I166" s="137"/>
      <c r="J166" s="137">
        <f t="shared" si="10"/>
        <v>0</v>
      </c>
      <c r="K166" s="138"/>
      <c r="L166" s="17"/>
      <c r="M166" s="139"/>
      <c r="N166" s="140" t="s">
        <v>34</v>
      </c>
      <c r="O166" s="141">
        <v>0</v>
      </c>
      <c r="P166" s="141">
        <f t="shared" si="11"/>
        <v>0</v>
      </c>
      <c r="Q166" s="141">
        <v>0.98900999999999994</v>
      </c>
      <c r="R166" s="141">
        <f t="shared" si="12"/>
        <v>0.15428555999999999</v>
      </c>
      <c r="S166" s="141">
        <v>0</v>
      </c>
      <c r="T166" s="142">
        <f t="shared" si="13"/>
        <v>0</v>
      </c>
      <c r="AR166" s="143" t="s">
        <v>81</v>
      </c>
      <c r="AT166" s="143" t="s">
        <v>130</v>
      </c>
      <c r="AU166" s="143" t="s">
        <v>96</v>
      </c>
      <c r="AY166" s="6" t="s">
        <v>128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6" t="s">
        <v>96</v>
      </c>
      <c r="BK166" s="144">
        <f t="shared" si="19"/>
        <v>0</v>
      </c>
      <c r="BL166" s="6" t="s">
        <v>81</v>
      </c>
      <c r="BM166" s="143" t="s">
        <v>183</v>
      </c>
    </row>
    <row r="167" spans="2:65" s="16" customFormat="1" ht="16.5" customHeight="1">
      <c r="B167" s="131"/>
      <c r="C167" s="132" t="s">
        <v>163</v>
      </c>
      <c r="D167" s="132" t="s">
        <v>130</v>
      </c>
      <c r="E167" s="133" t="s">
        <v>2234</v>
      </c>
      <c r="F167" s="134" t="s">
        <v>2235</v>
      </c>
      <c r="G167" s="135" t="s">
        <v>133</v>
      </c>
      <c r="H167" s="136">
        <v>88.088999999999999</v>
      </c>
      <c r="I167" s="137"/>
      <c r="J167" s="137">
        <f t="shared" si="10"/>
        <v>0</v>
      </c>
      <c r="K167" s="138"/>
      <c r="L167" s="17"/>
      <c r="M167" s="139"/>
      <c r="N167" s="140" t="s">
        <v>34</v>
      </c>
      <c r="O167" s="141">
        <v>0</v>
      </c>
      <c r="P167" s="141">
        <f t="shared" si="11"/>
        <v>0</v>
      </c>
      <c r="Q167" s="141">
        <v>2.3527100000000001</v>
      </c>
      <c r="R167" s="141">
        <f t="shared" si="12"/>
        <v>207.24787119000001</v>
      </c>
      <c r="S167" s="141">
        <v>0</v>
      </c>
      <c r="T167" s="142">
        <f t="shared" si="13"/>
        <v>0</v>
      </c>
      <c r="AR167" s="143" t="s">
        <v>81</v>
      </c>
      <c r="AT167" s="143" t="s">
        <v>130</v>
      </c>
      <c r="AU167" s="143" t="s">
        <v>96</v>
      </c>
      <c r="AY167" s="6" t="s">
        <v>128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6" t="s">
        <v>96</v>
      </c>
      <c r="BK167" s="144">
        <f t="shared" si="19"/>
        <v>0</v>
      </c>
      <c r="BL167" s="6" t="s">
        <v>81</v>
      </c>
      <c r="BM167" s="143" t="s">
        <v>187</v>
      </c>
    </row>
    <row r="168" spans="2:65" s="16" customFormat="1" ht="16.5" customHeight="1">
      <c r="B168" s="131"/>
      <c r="C168" s="132" t="s">
        <v>160</v>
      </c>
      <c r="D168" s="132" t="s">
        <v>130</v>
      </c>
      <c r="E168" s="133" t="s">
        <v>2236</v>
      </c>
      <c r="F168" s="134" t="s">
        <v>2237</v>
      </c>
      <c r="G168" s="135" t="s">
        <v>136</v>
      </c>
      <c r="H168" s="136">
        <v>9.7129999999999992</v>
      </c>
      <c r="I168" s="137"/>
      <c r="J168" s="137">
        <f t="shared" si="10"/>
        <v>0</v>
      </c>
      <c r="K168" s="138"/>
      <c r="L168" s="17"/>
      <c r="M168" s="139"/>
      <c r="N168" s="140" t="s">
        <v>34</v>
      </c>
      <c r="O168" s="141">
        <v>0</v>
      </c>
      <c r="P168" s="141">
        <f t="shared" si="11"/>
        <v>0</v>
      </c>
      <c r="Q168" s="141">
        <v>2.2300000000000002E-3</v>
      </c>
      <c r="R168" s="141">
        <f t="shared" si="12"/>
        <v>2.165999E-2</v>
      </c>
      <c r="S168" s="141">
        <v>0</v>
      </c>
      <c r="T168" s="142">
        <f t="shared" si="13"/>
        <v>0</v>
      </c>
      <c r="AR168" s="143" t="s">
        <v>81</v>
      </c>
      <c r="AT168" s="143" t="s">
        <v>130</v>
      </c>
      <c r="AU168" s="143" t="s">
        <v>96</v>
      </c>
      <c r="AY168" s="6" t="s">
        <v>128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6" t="s">
        <v>96</v>
      </c>
      <c r="BK168" s="144">
        <f t="shared" si="19"/>
        <v>0</v>
      </c>
      <c r="BL168" s="6" t="s">
        <v>81</v>
      </c>
      <c r="BM168" s="143" t="s">
        <v>194</v>
      </c>
    </row>
    <row r="169" spans="2:65" s="16" customFormat="1" ht="16.5" customHeight="1">
      <c r="B169" s="131"/>
      <c r="C169" s="132" t="s">
        <v>150</v>
      </c>
      <c r="D169" s="132" t="s">
        <v>130</v>
      </c>
      <c r="E169" s="133" t="s">
        <v>2238</v>
      </c>
      <c r="F169" s="134" t="s">
        <v>2239</v>
      </c>
      <c r="G169" s="135" t="s">
        <v>136</v>
      </c>
      <c r="H169" s="136">
        <v>9.7129999999999992</v>
      </c>
      <c r="I169" s="137"/>
      <c r="J169" s="137">
        <f t="shared" si="10"/>
        <v>0</v>
      </c>
      <c r="K169" s="138"/>
      <c r="L169" s="17"/>
      <c r="M169" s="139"/>
      <c r="N169" s="140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81</v>
      </c>
      <c r="AT169" s="143" t="s">
        <v>130</v>
      </c>
      <c r="AU169" s="143" t="s">
        <v>96</v>
      </c>
      <c r="AY169" s="6" t="s">
        <v>128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6" t="s">
        <v>96</v>
      </c>
      <c r="BK169" s="144">
        <f t="shared" si="19"/>
        <v>0</v>
      </c>
      <c r="BL169" s="6" t="s">
        <v>81</v>
      </c>
      <c r="BM169" s="143" t="s">
        <v>197</v>
      </c>
    </row>
    <row r="170" spans="2:65" s="16" customFormat="1" ht="21.75" customHeight="1">
      <c r="B170" s="131"/>
      <c r="C170" s="132" t="s">
        <v>6</v>
      </c>
      <c r="D170" s="132" t="s">
        <v>130</v>
      </c>
      <c r="E170" s="133" t="s">
        <v>2240</v>
      </c>
      <c r="F170" s="134" t="s">
        <v>2241</v>
      </c>
      <c r="G170" s="135" t="s">
        <v>136</v>
      </c>
      <c r="H170" s="136">
        <v>546.01700000000005</v>
      </c>
      <c r="I170" s="137"/>
      <c r="J170" s="137">
        <f t="shared" si="10"/>
        <v>0</v>
      </c>
      <c r="K170" s="138"/>
      <c r="L170" s="17"/>
      <c r="M170" s="139"/>
      <c r="N170" s="140" t="s">
        <v>34</v>
      </c>
      <c r="O170" s="141">
        <v>0</v>
      </c>
      <c r="P170" s="141">
        <f t="shared" si="11"/>
        <v>0</v>
      </c>
      <c r="Q170" s="141">
        <v>4.8999999999999998E-4</v>
      </c>
      <c r="R170" s="141">
        <f t="shared" si="12"/>
        <v>0.26754833</v>
      </c>
      <c r="S170" s="141">
        <v>0</v>
      </c>
      <c r="T170" s="142">
        <f t="shared" si="13"/>
        <v>0</v>
      </c>
      <c r="AR170" s="143" t="s">
        <v>81</v>
      </c>
      <c r="AT170" s="143" t="s">
        <v>130</v>
      </c>
      <c r="AU170" s="143" t="s">
        <v>96</v>
      </c>
      <c r="AY170" s="6" t="s">
        <v>128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6" t="s">
        <v>96</v>
      </c>
      <c r="BK170" s="144">
        <f t="shared" si="19"/>
        <v>0</v>
      </c>
      <c r="BL170" s="6" t="s">
        <v>81</v>
      </c>
      <c r="BM170" s="143" t="s">
        <v>202</v>
      </c>
    </row>
    <row r="171" spans="2:65" s="119" customFormat="1" ht="22.95" customHeight="1">
      <c r="B171" s="120"/>
      <c r="D171" s="121" t="s">
        <v>67</v>
      </c>
      <c r="E171" s="129" t="s">
        <v>78</v>
      </c>
      <c r="F171" s="129" t="s">
        <v>2242</v>
      </c>
      <c r="J171" s="130">
        <f>BK171</f>
        <v>0</v>
      </c>
      <c r="L171" s="120"/>
      <c r="M171" s="124"/>
      <c r="P171" s="125">
        <f>SUM(P172:P193)</f>
        <v>0</v>
      </c>
      <c r="R171" s="125">
        <f>SUM(R172:R193)</f>
        <v>577.53016330999992</v>
      </c>
      <c r="T171" s="126">
        <f>SUM(T172:T193)</f>
        <v>0</v>
      </c>
      <c r="AR171" s="121" t="s">
        <v>76</v>
      </c>
      <c r="AT171" s="127" t="s">
        <v>67</v>
      </c>
      <c r="AU171" s="127" t="s">
        <v>76</v>
      </c>
      <c r="AY171" s="121" t="s">
        <v>128</v>
      </c>
      <c r="BK171" s="128">
        <f>SUM(BK172:BK193)</f>
        <v>0</v>
      </c>
    </row>
    <row r="172" spans="2:65" s="16" customFormat="1" ht="24.15" customHeight="1">
      <c r="B172" s="131"/>
      <c r="C172" s="132" t="s">
        <v>916</v>
      </c>
      <c r="D172" s="132" t="s">
        <v>130</v>
      </c>
      <c r="E172" s="133" t="s">
        <v>2243</v>
      </c>
      <c r="F172" s="134" t="s">
        <v>2244</v>
      </c>
      <c r="G172" s="135" t="s">
        <v>133</v>
      </c>
      <c r="H172" s="136">
        <v>16.358000000000001</v>
      </c>
      <c r="I172" s="137"/>
      <c r="J172" s="137">
        <f t="shared" ref="J172:J193" si="20">ROUND(I172*H172,2)</f>
        <v>0</v>
      </c>
      <c r="K172" s="138"/>
      <c r="L172" s="17"/>
      <c r="M172" s="139"/>
      <c r="N172" s="140" t="s">
        <v>34</v>
      </c>
      <c r="O172" s="141">
        <v>0</v>
      </c>
      <c r="P172" s="141">
        <f t="shared" ref="P172:P193" si="21">O172*H172</f>
        <v>0</v>
      </c>
      <c r="Q172" s="141">
        <v>2.2975400000000001</v>
      </c>
      <c r="R172" s="141">
        <f t="shared" ref="R172:R193" si="22">Q172*H172</f>
        <v>37.58315932</v>
      </c>
      <c r="S172" s="141">
        <v>0</v>
      </c>
      <c r="T172" s="142">
        <f t="shared" ref="T172:T193" si="23">S172*H172</f>
        <v>0</v>
      </c>
      <c r="AR172" s="143" t="s">
        <v>81</v>
      </c>
      <c r="AT172" s="143" t="s">
        <v>130</v>
      </c>
      <c r="AU172" s="143" t="s">
        <v>96</v>
      </c>
      <c r="AY172" s="6" t="s">
        <v>128</v>
      </c>
      <c r="BE172" s="144">
        <f t="shared" ref="BE172:BE193" si="24">IF(N172="základná",J172,0)</f>
        <v>0</v>
      </c>
      <c r="BF172" s="144">
        <f t="shared" ref="BF172:BF193" si="25">IF(N172="znížená",J172,0)</f>
        <v>0</v>
      </c>
      <c r="BG172" s="144">
        <f t="shared" ref="BG172:BG193" si="26">IF(N172="zákl. prenesená",J172,0)</f>
        <v>0</v>
      </c>
      <c r="BH172" s="144">
        <f t="shared" ref="BH172:BH193" si="27">IF(N172="zníž. prenesená",J172,0)</f>
        <v>0</v>
      </c>
      <c r="BI172" s="144">
        <f t="shared" ref="BI172:BI193" si="28">IF(N172="nulová",J172,0)</f>
        <v>0</v>
      </c>
      <c r="BJ172" s="6" t="s">
        <v>96</v>
      </c>
      <c r="BK172" s="144">
        <f t="shared" ref="BK172:BK193" si="29">ROUND(I172*H172,2)</f>
        <v>0</v>
      </c>
      <c r="BL172" s="6" t="s">
        <v>81</v>
      </c>
      <c r="BM172" s="143" t="s">
        <v>268</v>
      </c>
    </row>
    <row r="173" spans="2:65" s="16" customFormat="1" ht="24.15" customHeight="1">
      <c r="B173" s="131"/>
      <c r="C173" s="132" t="s">
        <v>166</v>
      </c>
      <c r="D173" s="132" t="s">
        <v>130</v>
      </c>
      <c r="E173" s="133" t="s">
        <v>2245</v>
      </c>
      <c r="F173" s="134" t="s">
        <v>2246</v>
      </c>
      <c r="G173" s="135" t="s">
        <v>133</v>
      </c>
      <c r="H173" s="136">
        <v>104.038</v>
      </c>
      <c r="I173" s="137"/>
      <c r="J173" s="137">
        <f t="shared" si="20"/>
        <v>0</v>
      </c>
      <c r="K173" s="138"/>
      <c r="L173" s="17"/>
      <c r="M173" s="139"/>
      <c r="N173" s="140" t="s">
        <v>34</v>
      </c>
      <c r="O173" s="141">
        <v>0</v>
      </c>
      <c r="P173" s="141">
        <f t="shared" si="21"/>
        <v>0</v>
      </c>
      <c r="Q173" s="141">
        <v>2.2825500000000001</v>
      </c>
      <c r="R173" s="141">
        <f t="shared" si="22"/>
        <v>237.4719369</v>
      </c>
      <c r="S173" s="141">
        <v>0</v>
      </c>
      <c r="T173" s="142">
        <f t="shared" si="23"/>
        <v>0</v>
      </c>
      <c r="AR173" s="143" t="s">
        <v>81</v>
      </c>
      <c r="AT173" s="143" t="s">
        <v>130</v>
      </c>
      <c r="AU173" s="143" t="s">
        <v>96</v>
      </c>
      <c r="AY173" s="6" t="s">
        <v>128</v>
      </c>
      <c r="BE173" s="144">
        <f t="shared" si="24"/>
        <v>0</v>
      </c>
      <c r="BF173" s="144">
        <f t="shared" si="25"/>
        <v>0</v>
      </c>
      <c r="BG173" s="144">
        <f t="shared" si="26"/>
        <v>0</v>
      </c>
      <c r="BH173" s="144">
        <f t="shared" si="27"/>
        <v>0</v>
      </c>
      <c r="BI173" s="144">
        <f t="shared" si="28"/>
        <v>0</v>
      </c>
      <c r="BJ173" s="6" t="s">
        <v>96</v>
      </c>
      <c r="BK173" s="144">
        <f t="shared" si="29"/>
        <v>0</v>
      </c>
      <c r="BL173" s="6" t="s">
        <v>81</v>
      </c>
      <c r="BM173" s="143" t="s">
        <v>271</v>
      </c>
    </row>
    <row r="174" spans="2:65" s="16" customFormat="1" ht="24.15" customHeight="1">
      <c r="B174" s="131"/>
      <c r="C174" s="132" t="s">
        <v>921</v>
      </c>
      <c r="D174" s="132" t="s">
        <v>130</v>
      </c>
      <c r="E174" s="133" t="s">
        <v>2247</v>
      </c>
      <c r="F174" s="134" t="s">
        <v>2248</v>
      </c>
      <c r="G174" s="135" t="s">
        <v>133</v>
      </c>
      <c r="H174" s="136">
        <v>21.824999999999999</v>
      </c>
      <c r="I174" s="137"/>
      <c r="J174" s="137">
        <f t="shared" si="20"/>
        <v>0</v>
      </c>
      <c r="K174" s="138"/>
      <c r="L174" s="17"/>
      <c r="M174" s="139"/>
      <c r="N174" s="140" t="s">
        <v>34</v>
      </c>
      <c r="O174" s="141">
        <v>0</v>
      </c>
      <c r="P174" s="141">
        <f t="shared" si="21"/>
        <v>0</v>
      </c>
      <c r="Q174" s="141">
        <v>0.81313000000000002</v>
      </c>
      <c r="R174" s="141">
        <f t="shared" si="22"/>
        <v>17.74656225</v>
      </c>
      <c r="S174" s="141">
        <v>0</v>
      </c>
      <c r="T174" s="142">
        <f t="shared" si="23"/>
        <v>0</v>
      </c>
      <c r="AR174" s="143" t="s">
        <v>81</v>
      </c>
      <c r="AT174" s="143" t="s">
        <v>130</v>
      </c>
      <c r="AU174" s="143" t="s">
        <v>96</v>
      </c>
      <c r="AY174" s="6" t="s">
        <v>128</v>
      </c>
      <c r="BE174" s="144">
        <f t="shared" si="24"/>
        <v>0</v>
      </c>
      <c r="BF174" s="144">
        <f t="shared" si="25"/>
        <v>0</v>
      </c>
      <c r="BG174" s="144">
        <f t="shared" si="26"/>
        <v>0</v>
      </c>
      <c r="BH174" s="144">
        <f t="shared" si="27"/>
        <v>0</v>
      </c>
      <c r="BI174" s="144">
        <f t="shared" si="28"/>
        <v>0</v>
      </c>
      <c r="BJ174" s="6" t="s">
        <v>96</v>
      </c>
      <c r="BK174" s="144">
        <f t="shared" si="29"/>
        <v>0</v>
      </c>
      <c r="BL174" s="6" t="s">
        <v>81</v>
      </c>
      <c r="BM174" s="143" t="s">
        <v>274</v>
      </c>
    </row>
    <row r="175" spans="2:65" s="16" customFormat="1" ht="16.5" customHeight="1">
      <c r="B175" s="131"/>
      <c r="C175" s="132" t="s">
        <v>169</v>
      </c>
      <c r="D175" s="132" t="s">
        <v>130</v>
      </c>
      <c r="E175" s="133" t="s">
        <v>2249</v>
      </c>
      <c r="F175" s="134" t="s">
        <v>2250</v>
      </c>
      <c r="G175" s="135" t="s">
        <v>133</v>
      </c>
      <c r="H175" s="136">
        <v>183.113</v>
      </c>
      <c r="I175" s="137"/>
      <c r="J175" s="137">
        <f t="shared" si="20"/>
        <v>0</v>
      </c>
      <c r="K175" s="138"/>
      <c r="L175" s="17"/>
      <c r="M175" s="139"/>
      <c r="N175" s="140" t="s">
        <v>34</v>
      </c>
      <c r="O175" s="141">
        <v>0</v>
      </c>
      <c r="P175" s="141">
        <f t="shared" si="21"/>
        <v>0</v>
      </c>
      <c r="Q175" s="141">
        <v>1.12079</v>
      </c>
      <c r="R175" s="141">
        <f t="shared" si="22"/>
        <v>205.23121927</v>
      </c>
      <c r="S175" s="141">
        <v>0</v>
      </c>
      <c r="T175" s="142">
        <f t="shared" si="23"/>
        <v>0</v>
      </c>
      <c r="AR175" s="143" t="s">
        <v>81</v>
      </c>
      <c r="AT175" s="143" t="s">
        <v>130</v>
      </c>
      <c r="AU175" s="143" t="s">
        <v>96</v>
      </c>
      <c r="AY175" s="6" t="s">
        <v>128</v>
      </c>
      <c r="BE175" s="144">
        <f t="shared" si="24"/>
        <v>0</v>
      </c>
      <c r="BF175" s="144">
        <f t="shared" si="25"/>
        <v>0</v>
      </c>
      <c r="BG175" s="144">
        <f t="shared" si="26"/>
        <v>0</v>
      </c>
      <c r="BH175" s="144">
        <f t="shared" si="27"/>
        <v>0</v>
      </c>
      <c r="BI175" s="144">
        <f t="shared" si="28"/>
        <v>0</v>
      </c>
      <c r="BJ175" s="6" t="s">
        <v>96</v>
      </c>
      <c r="BK175" s="144">
        <f t="shared" si="29"/>
        <v>0</v>
      </c>
      <c r="BL175" s="6" t="s">
        <v>81</v>
      </c>
      <c r="BM175" s="143" t="s">
        <v>278</v>
      </c>
    </row>
    <row r="176" spans="2:65" s="16" customFormat="1" ht="16.5" customHeight="1">
      <c r="B176" s="131"/>
      <c r="C176" s="132" t="s">
        <v>926</v>
      </c>
      <c r="D176" s="132" t="s">
        <v>130</v>
      </c>
      <c r="E176" s="133" t="s">
        <v>2251</v>
      </c>
      <c r="F176" s="134" t="s">
        <v>2252</v>
      </c>
      <c r="G176" s="135" t="s">
        <v>133</v>
      </c>
      <c r="H176" s="136">
        <v>25.189</v>
      </c>
      <c r="I176" s="137"/>
      <c r="J176" s="137">
        <f t="shared" si="20"/>
        <v>0</v>
      </c>
      <c r="K176" s="138"/>
      <c r="L176" s="17"/>
      <c r="M176" s="139"/>
      <c r="N176" s="140" t="s">
        <v>34</v>
      </c>
      <c r="O176" s="141">
        <v>0</v>
      </c>
      <c r="P176" s="141">
        <f t="shared" si="21"/>
        <v>0</v>
      </c>
      <c r="Q176" s="141">
        <v>0.66078999999999999</v>
      </c>
      <c r="R176" s="141">
        <f t="shared" si="22"/>
        <v>16.644639309999999</v>
      </c>
      <c r="S176" s="141">
        <v>0</v>
      </c>
      <c r="T176" s="142">
        <f t="shared" si="23"/>
        <v>0</v>
      </c>
      <c r="AR176" s="143" t="s">
        <v>81</v>
      </c>
      <c r="AT176" s="143" t="s">
        <v>130</v>
      </c>
      <c r="AU176" s="143" t="s">
        <v>96</v>
      </c>
      <c r="AY176" s="6" t="s">
        <v>128</v>
      </c>
      <c r="BE176" s="144">
        <f t="shared" si="24"/>
        <v>0</v>
      </c>
      <c r="BF176" s="144">
        <f t="shared" si="25"/>
        <v>0</v>
      </c>
      <c r="BG176" s="144">
        <f t="shared" si="26"/>
        <v>0</v>
      </c>
      <c r="BH176" s="144">
        <f t="shared" si="27"/>
        <v>0</v>
      </c>
      <c r="BI176" s="144">
        <f t="shared" si="28"/>
        <v>0</v>
      </c>
      <c r="BJ176" s="6" t="s">
        <v>96</v>
      </c>
      <c r="BK176" s="144">
        <f t="shared" si="29"/>
        <v>0</v>
      </c>
      <c r="BL176" s="6" t="s">
        <v>81</v>
      </c>
      <c r="BM176" s="143" t="s">
        <v>282</v>
      </c>
    </row>
    <row r="177" spans="2:65" s="16" customFormat="1" ht="21.75" customHeight="1">
      <c r="B177" s="131"/>
      <c r="C177" s="132" t="s">
        <v>173</v>
      </c>
      <c r="D177" s="132" t="s">
        <v>130</v>
      </c>
      <c r="E177" s="133" t="s">
        <v>2253</v>
      </c>
      <c r="F177" s="134" t="s">
        <v>2254</v>
      </c>
      <c r="G177" s="135" t="s">
        <v>267</v>
      </c>
      <c r="H177" s="136">
        <v>9</v>
      </c>
      <c r="I177" s="137"/>
      <c r="J177" s="137">
        <f t="shared" si="20"/>
        <v>0</v>
      </c>
      <c r="K177" s="138"/>
      <c r="L177" s="17"/>
      <c r="M177" s="139"/>
      <c r="N177" s="140" t="s">
        <v>34</v>
      </c>
      <c r="O177" s="141">
        <v>0</v>
      </c>
      <c r="P177" s="141">
        <f t="shared" si="21"/>
        <v>0</v>
      </c>
      <c r="Q177" s="141">
        <v>1.7260000000000001E-2</v>
      </c>
      <c r="R177" s="141">
        <f t="shared" si="22"/>
        <v>0.15534000000000001</v>
      </c>
      <c r="S177" s="141">
        <v>0</v>
      </c>
      <c r="T177" s="142">
        <f t="shared" si="23"/>
        <v>0</v>
      </c>
      <c r="AR177" s="143" t="s">
        <v>81</v>
      </c>
      <c r="AT177" s="143" t="s">
        <v>130</v>
      </c>
      <c r="AU177" s="143" t="s">
        <v>96</v>
      </c>
      <c r="AY177" s="6" t="s">
        <v>128</v>
      </c>
      <c r="BE177" s="144">
        <f t="shared" si="24"/>
        <v>0</v>
      </c>
      <c r="BF177" s="144">
        <f t="shared" si="25"/>
        <v>0</v>
      </c>
      <c r="BG177" s="144">
        <f t="shared" si="26"/>
        <v>0</v>
      </c>
      <c r="BH177" s="144">
        <f t="shared" si="27"/>
        <v>0</v>
      </c>
      <c r="BI177" s="144">
        <f t="shared" si="28"/>
        <v>0</v>
      </c>
      <c r="BJ177" s="6" t="s">
        <v>96</v>
      </c>
      <c r="BK177" s="144">
        <f t="shared" si="29"/>
        <v>0</v>
      </c>
      <c r="BL177" s="6" t="s">
        <v>81</v>
      </c>
      <c r="BM177" s="143" t="s">
        <v>285</v>
      </c>
    </row>
    <row r="178" spans="2:65" s="16" customFormat="1" ht="21.75" customHeight="1">
      <c r="B178" s="131"/>
      <c r="C178" s="132" t="s">
        <v>931</v>
      </c>
      <c r="D178" s="132" t="s">
        <v>130</v>
      </c>
      <c r="E178" s="133" t="s">
        <v>2255</v>
      </c>
      <c r="F178" s="134" t="s">
        <v>2256</v>
      </c>
      <c r="G178" s="135" t="s">
        <v>267</v>
      </c>
      <c r="H178" s="136">
        <v>11</v>
      </c>
      <c r="I178" s="137"/>
      <c r="J178" s="137">
        <f t="shared" si="20"/>
        <v>0</v>
      </c>
      <c r="K178" s="138"/>
      <c r="L178" s="17"/>
      <c r="M178" s="139"/>
      <c r="N178" s="140" t="s">
        <v>34</v>
      </c>
      <c r="O178" s="141">
        <v>0</v>
      </c>
      <c r="P178" s="141">
        <f t="shared" si="21"/>
        <v>0</v>
      </c>
      <c r="Q178" s="141">
        <v>2.0789999999999999E-2</v>
      </c>
      <c r="R178" s="141">
        <f t="shared" si="22"/>
        <v>0.22869</v>
      </c>
      <c r="S178" s="141">
        <v>0</v>
      </c>
      <c r="T178" s="142">
        <f t="shared" si="23"/>
        <v>0</v>
      </c>
      <c r="AR178" s="143" t="s">
        <v>81</v>
      </c>
      <c r="AT178" s="143" t="s">
        <v>130</v>
      </c>
      <c r="AU178" s="143" t="s">
        <v>96</v>
      </c>
      <c r="AY178" s="6" t="s">
        <v>128</v>
      </c>
      <c r="BE178" s="144">
        <f t="shared" si="24"/>
        <v>0</v>
      </c>
      <c r="BF178" s="144">
        <f t="shared" si="25"/>
        <v>0</v>
      </c>
      <c r="BG178" s="144">
        <f t="shared" si="26"/>
        <v>0</v>
      </c>
      <c r="BH178" s="144">
        <f t="shared" si="27"/>
        <v>0</v>
      </c>
      <c r="BI178" s="144">
        <f t="shared" si="28"/>
        <v>0</v>
      </c>
      <c r="BJ178" s="6" t="s">
        <v>96</v>
      </c>
      <c r="BK178" s="144">
        <f t="shared" si="29"/>
        <v>0</v>
      </c>
      <c r="BL178" s="6" t="s">
        <v>81</v>
      </c>
      <c r="BM178" s="143" t="s">
        <v>288</v>
      </c>
    </row>
    <row r="179" spans="2:65" s="16" customFormat="1" ht="21.75" customHeight="1">
      <c r="B179" s="131"/>
      <c r="C179" s="132" t="s">
        <v>176</v>
      </c>
      <c r="D179" s="132" t="s">
        <v>130</v>
      </c>
      <c r="E179" s="133" t="s">
        <v>2257</v>
      </c>
      <c r="F179" s="134" t="s">
        <v>2258</v>
      </c>
      <c r="G179" s="135" t="s">
        <v>267</v>
      </c>
      <c r="H179" s="136">
        <v>1</v>
      </c>
      <c r="I179" s="137"/>
      <c r="J179" s="137">
        <f t="shared" si="20"/>
        <v>0</v>
      </c>
      <c r="K179" s="138"/>
      <c r="L179" s="17"/>
      <c r="M179" s="139"/>
      <c r="N179" s="140" t="s">
        <v>34</v>
      </c>
      <c r="O179" s="141">
        <v>0</v>
      </c>
      <c r="P179" s="141">
        <f t="shared" si="21"/>
        <v>0</v>
      </c>
      <c r="Q179" s="141">
        <v>2.4330000000000001E-2</v>
      </c>
      <c r="R179" s="141">
        <f t="shared" si="22"/>
        <v>2.4330000000000001E-2</v>
      </c>
      <c r="S179" s="141">
        <v>0</v>
      </c>
      <c r="T179" s="142">
        <f t="shared" si="23"/>
        <v>0</v>
      </c>
      <c r="AR179" s="143" t="s">
        <v>81</v>
      </c>
      <c r="AT179" s="143" t="s">
        <v>130</v>
      </c>
      <c r="AU179" s="143" t="s">
        <v>96</v>
      </c>
      <c r="AY179" s="6" t="s">
        <v>128</v>
      </c>
      <c r="BE179" s="144">
        <f t="shared" si="24"/>
        <v>0</v>
      </c>
      <c r="BF179" s="144">
        <f t="shared" si="25"/>
        <v>0</v>
      </c>
      <c r="BG179" s="144">
        <f t="shared" si="26"/>
        <v>0</v>
      </c>
      <c r="BH179" s="144">
        <f t="shared" si="27"/>
        <v>0</v>
      </c>
      <c r="BI179" s="144">
        <f t="shared" si="28"/>
        <v>0</v>
      </c>
      <c r="BJ179" s="6" t="s">
        <v>96</v>
      </c>
      <c r="BK179" s="144">
        <f t="shared" si="29"/>
        <v>0</v>
      </c>
      <c r="BL179" s="6" t="s">
        <v>81</v>
      </c>
      <c r="BM179" s="143" t="s">
        <v>291</v>
      </c>
    </row>
    <row r="180" spans="2:65" s="16" customFormat="1" ht="21.75" customHeight="1">
      <c r="B180" s="131"/>
      <c r="C180" s="132" t="s">
        <v>936</v>
      </c>
      <c r="D180" s="132" t="s">
        <v>130</v>
      </c>
      <c r="E180" s="133" t="s">
        <v>2259</v>
      </c>
      <c r="F180" s="134" t="s">
        <v>2260</v>
      </c>
      <c r="G180" s="135" t="s">
        <v>267</v>
      </c>
      <c r="H180" s="136">
        <v>20</v>
      </c>
      <c r="I180" s="137"/>
      <c r="J180" s="137">
        <f t="shared" si="20"/>
        <v>0</v>
      </c>
      <c r="K180" s="138"/>
      <c r="L180" s="17"/>
      <c r="M180" s="139"/>
      <c r="N180" s="140" t="s">
        <v>34</v>
      </c>
      <c r="O180" s="141">
        <v>0</v>
      </c>
      <c r="P180" s="141">
        <f t="shared" si="21"/>
        <v>0</v>
      </c>
      <c r="Q180" s="141">
        <v>5.9540000000000003E-2</v>
      </c>
      <c r="R180" s="141">
        <f t="shared" si="22"/>
        <v>1.1908000000000001</v>
      </c>
      <c r="S180" s="141">
        <v>0</v>
      </c>
      <c r="T180" s="142">
        <f t="shared" si="23"/>
        <v>0</v>
      </c>
      <c r="AR180" s="143" t="s">
        <v>81</v>
      </c>
      <c r="AT180" s="143" t="s">
        <v>130</v>
      </c>
      <c r="AU180" s="143" t="s">
        <v>96</v>
      </c>
      <c r="AY180" s="6" t="s">
        <v>128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6" t="s">
        <v>96</v>
      </c>
      <c r="BK180" s="144">
        <f t="shared" si="29"/>
        <v>0</v>
      </c>
      <c r="BL180" s="6" t="s">
        <v>81</v>
      </c>
      <c r="BM180" s="143" t="s">
        <v>294</v>
      </c>
    </row>
    <row r="181" spans="2:65" s="16" customFormat="1" ht="21.75" customHeight="1">
      <c r="B181" s="131"/>
      <c r="C181" s="132" t="s">
        <v>180</v>
      </c>
      <c r="D181" s="132" t="s">
        <v>130</v>
      </c>
      <c r="E181" s="133" t="s">
        <v>2261</v>
      </c>
      <c r="F181" s="134" t="s">
        <v>2262</v>
      </c>
      <c r="G181" s="135" t="s">
        <v>267</v>
      </c>
      <c r="H181" s="136">
        <v>4</v>
      </c>
      <c r="I181" s="137"/>
      <c r="J181" s="137">
        <f t="shared" si="20"/>
        <v>0</v>
      </c>
      <c r="K181" s="138"/>
      <c r="L181" s="17"/>
      <c r="M181" s="139"/>
      <c r="N181" s="140" t="s">
        <v>34</v>
      </c>
      <c r="O181" s="141">
        <v>0</v>
      </c>
      <c r="P181" s="141">
        <f t="shared" si="21"/>
        <v>0</v>
      </c>
      <c r="Q181" s="141">
        <v>8.9080000000000006E-2</v>
      </c>
      <c r="R181" s="141">
        <f t="shared" si="22"/>
        <v>0.35632000000000003</v>
      </c>
      <c r="S181" s="141">
        <v>0</v>
      </c>
      <c r="T181" s="142">
        <f t="shared" si="23"/>
        <v>0</v>
      </c>
      <c r="AR181" s="143" t="s">
        <v>81</v>
      </c>
      <c r="AT181" s="143" t="s">
        <v>130</v>
      </c>
      <c r="AU181" s="143" t="s">
        <v>96</v>
      </c>
      <c r="AY181" s="6" t="s">
        <v>128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6" t="s">
        <v>96</v>
      </c>
      <c r="BK181" s="144">
        <f t="shared" si="29"/>
        <v>0</v>
      </c>
      <c r="BL181" s="6" t="s">
        <v>81</v>
      </c>
      <c r="BM181" s="143" t="s">
        <v>297</v>
      </c>
    </row>
    <row r="182" spans="2:65" s="16" customFormat="1" ht="21.75" customHeight="1">
      <c r="B182" s="131"/>
      <c r="C182" s="132" t="s">
        <v>941</v>
      </c>
      <c r="D182" s="132" t="s">
        <v>130</v>
      </c>
      <c r="E182" s="133" t="s">
        <v>2263</v>
      </c>
      <c r="F182" s="134" t="s">
        <v>2264</v>
      </c>
      <c r="G182" s="135" t="s">
        <v>267</v>
      </c>
      <c r="H182" s="136">
        <v>4</v>
      </c>
      <c r="I182" s="137"/>
      <c r="J182" s="137">
        <f t="shared" si="20"/>
        <v>0</v>
      </c>
      <c r="K182" s="138"/>
      <c r="L182" s="17"/>
      <c r="M182" s="139"/>
      <c r="N182" s="140" t="s">
        <v>34</v>
      </c>
      <c r="O182" s="141">
        <v>0</v>
      </c>
      <c r="P182" s="141">
        <f t="shared" si="21"/>
        <v>0</v>
      </c>
      <c r="Q182" s="141">
        <v>9.9040000000000003E-2</v>
      </c>
      <c r="R182" s="141">
        <f t="shared" si="22"/>
        <v>0.39616000000000001</v>
      </c>
      <c r="S182" s="141">
        <v>0</v>
      </c>
      <c r="T182" s="142">
        <f t="shared" si="23"/>
        <v>0</v>
      </c>
      <c r="AR182" s="143" t="s">
        <v>81</v>
      </c>
      <c r="AT182" s="143" t="s">
        <v>130</v>
      </c>
      <c r="AU182" s="143" t="s">
        <v>96</v>
      </c>
      <c r="AY182" s="6" t="s">
        <v>128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6" t="s">
        <v>96</v>
      </c>
      <c r="BK182" s="144">
        <f t="shared" si="29"/>
        <v>0</v>
      </c>
      <c r="BL182" s="6" t="s">
        <v>81</v>
      </c>
      <c r="BM182" s="143" t="s">
        <v>300</v>
      </c>
    </row>
    <row r="183" spans="2:65" s="16" customFormat="1" ht="16.5" customHeight="1">
      <c r="B183" s="131"/>
      <c r="C183" s="132" t="s">
        <v>183</v>
      </c>
      <c r="D183" s="132" t="s">
        <v>130</v>
      </c>
      <c r="E183" s="133" t="s">
        <v>2265</v>
      </c>
      <c r="F183" s="134" t="s">
        <v>2266</v>
      </c>
      <c r="G183" s="135" t="s">
        <v>133</v>
      </c>
      <c r="H183" s="136">
        <v>6.4080000000000004</v>
      </c>
      <c r="I183" s="137"/>
      <c r="J183" s="137">
        <f t="shared" si="20"/>
        <v>0</v>
      </c>
      <c r="K183" s="138"/>
      <c r="L183" s="17"/>
      <c r="M183" s="139"/>
      <c r="N183" s="140" t="s">
        <v>34</v>
      </c>
      <c r="O183" s="141">
        <v>0</v>
      </c>
      <c r="P183" s="141">
        <f t="shared" si="21"/>
        <v>0</v>
      </c>
      <c r="Q183" s="141">
        <v>2.5222699999999998</v>
      </c>
      <c r="R183" s="141">
        <f t="shared" si="22"/>
        <v>16.162706159999999</v>
      </c>
      <c r="S183" s="141">
        <v>0</v>
      </c>
      <c r="T183" s="142">
        <f t="shared" si="23"/>
        <v>0</v>
      </c>
      <c r="AR183" s="143" t="s">
        <v>81</v>
      </c>
      <c r="AT183" s="143" t="s">
        <v>130</v>
      </c>
      <c r="AU183" s="143" t="s">
        <v>96</v>
      </c>
      <c r="AY183" s="6" t="s">
        <v>128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6" t="s">
        <v>96</v>
      </c>
      <c r="BK183" s="144">
        <f t="shared" si="29"/>
        <v>0</v>
      </c>
      <c r="BL183" s="6" t="s">
        <v>81</v>
      </c>
      <c r="BM183" s="143" t="s">
        <v>303</v>
      </c>
    </row>
    <row r="184" spans="2:65" s="16" customFormat="1" ht="24.15" customHeight="1">
      <c r="B184" s="131"/>
      <c r="C184" s="132" t="s">
        <v>946</v>
      </c>
      <c r="D184" s="132" t="s">
        <v>130</v>
      </c>
      <c r="E184" s="133" t="s">
        <v>2267</v>
      </c>
      <c r="F184" s="134" t="s">
        <v>2268</v>
      </c>
      <c r="G184" s="135" t="s">
        <v>136</v>
      </c>
      <c r="H184" s="136">
        <v>63.110999999999997</v>
      </c>
      <c r="I184" s="137"/>
      <c r="J184" s="137">
        <f t="shared" si="20"/>
        <v>0</v>
      </c>
      <c r="K184" s="138"/>
      <c r="L184" s="17"/>
      <c r="M184" s="139"/>
      <c r="N184" s="140" t="s">
        <v>34</v>
      </c>
      <c r="O184" s="141">
        <v>0</v>
      </c>
      <c r="P184" s="141">
        <f t="shared" si="21"/>
        <v>0</v>
      </c>
      <c r="Q184" s="141">
        <v>7.26E-3</v>
      </c>
      <c r="R184" s="141">
        <f t="shared" si="22"/>
        <v>0.45818586</v>
      </c>
      <c r="S184" s="141">
        <v>0</v>
      </c>
      <c r="T184" s="142">
        <f t="shared" si="23"/>
        <v>0</v>
      </c>
      <c r="AR184" s="143" t="s">
        <v>81</v>
      </c>
      <c r="AT184" s="143" t="s">
        <v>130</v>
      </c>
      <c r="AU184" s="143" t="s">
        <v>96</v>
      </c>
      <c r="AY184" s="6" t="s">
        <v>128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6" t="s">
        <v>96</v>
      </c>
      <c r="BK184" s="144">
        <f t="shared" si="29"/>
        <v>0</v>
      </c>
      <c r="BL184" s="6" t="s">
        <v>81</v>
      </c>
      <c r="BM184" s="143" t="s">
        <v>306</v>
      </c>
    </row>
    <row r="185" spans="2:65" s="16" customFormat="1" ht="24.15" customHeight="1">
      <c r="B185" s="131"/>
      <c r="C185" s="132" t="s">
        <v>187</v>
      </c>
      <c r="D185" s="132" t="s">
        <v>130</v>
      </c>
      <c r="E185" s="133" t="s">
        <v>2269</v>
      </c>
      <c r="F185" s="134" t="s">
        <v>2270</v>
      </c>
      <c r="G185" s="135" t="s">
        <v>136</v>
      </c>
      <c r="H185" s="136">
        <v>63.110999999999997</v>
      </c>
      <c r="I185" s="137"/>
      <c r="J185" s="137">
        <f t="shared" si="20"/>
        <v>0</v>
      </c>
      <c r="K185" s="138"/>
      <c r="L185" s="17"/>
      <c r="M185" s="139"/>
      <c r="N185" s="140" t="s">
        <v>34</v>
      </c>
      <c r="O185" s="141">
        <v>0</v>
      </c>
      <c r="P185" s="141">
        <f t="shared" si="21"/>
        <v>0</v>
      </c>
      <c r="Q185" s="141">
        <v>0</v>
      </c>
      <c r="R185" s="141">
        <f t="shared" si="22"/>
        <v>0</v>
      </c>
      <c r="S185" s="141">
        <v>0</v>
      </c>
      <c r="T185" s="142">
        <f t="shared" si="23"/>
        <v>0</v>
      </c>
      <c r="AR185" s="143" t="s">
        <v>81</v>
      </c>
      <c r="AT185" s="143" t="s">
        <v>130</v>
      </c>
      <c r="AU185" s="143" t="s">
        <v>96</v>
      </c>
      <c r="AY185" s="6" t="s">
        <v>128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6" t="s">
        <v>96</v>
      </c>
      <c r="BK185" s="144">
        <f t="shared" si="29"/>
        <v>0</v>
      </c>
      <c r="BL185" s="6" t="s">
        <v>81</v>
      </c>
      <c r="BM185" s="143" t="s">
        <v>309</v>
      </c>
    </row>
    <row r="186" spans="2:65" s="16" customFormat="1" ht="16.5" customHeight="1">
      <c r="B186" s="131"/>
      <c r="C186" s="132" t="s">
        <v>953</v>
      </c>
      <c r="D186" s="132" t="s">
        <v>130</v>
      </c>
      <c r="E186" s="133" t="s">
        <v>2271</v>
      </c>
      <c r="F186" s="134" t="s">
        <v>2272</v>
      </c>
      <c r="G186" s="135" t="s">
        <v>172</v>
      </c>
      <c r="H186" s="136">
        <v>2.7530000000000001</v>
      </c>
      <c r="I186" s="137"/>
      <c r="J186" s="137">
        <f t="shared" si="20"/>
        <v>0</v>
      </c>
      <c r="K186" s="138"/>
      <c r="L186" s="17"/>
      <c r="M186" s="139"/>
      <c r="N186" s="140" t="s">
        <v>34</v>
      </c>
      <c r="O186" s="141">
        <v>0</v>
      </c>
      <c r="P186" s="141">
        <f t="shared" si="21"/>
        <v>0</v>
      </c>
      <c r="Q186" s="141">
        <v>1.0442499999999999</v>
      </c>
      <c r="R186" s="141">
        <f t="shared" si="22"/>
        <v>2.87482025</v>
      </c>
      <c r="S186" s="141">
        <v>0</v>
      </c>
      <c r="T186" s="142">
        <f t="shared" si="23"/>
        <v>0</v>
      </c>
      <c r="AR186" s="143" t="s">
        <v>81</v>
      </c>
      <c r="AT186" s="143" t="s">
        <v>130</v>
      </c>
      <c r="AU186" s="143" t="s">
        <v>96</v>
      </c>
      <c r="AY186" s="6" t="s">
        <v>128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6" t="s">
        <v>96</v>
      </c>
      <c r="BK186" s="144">
        <f t="shared" si="29"/>
        <v>0</v>
      </c>
      <c r="BL186" s="6" t="s">
        <v>81</v>
      </c>
      <c r="BM186" s="143" t="s">
        <v>312</v>
      </c>
    </row>
    <row r="187" spans="2:65" s="16" customFormat="1" ht="16.5" customHeight="1">
      <c r="B187" s="131"/>
      <c r="C187" s="132" t="s">
        <v>194</v>
      </c>
      <c r="D187" s="132" t="s">
        <v>130</v>
      </c>
      <c r="E187" s="133" t="s">
        <v>2273</v>
      </c>
      <c r="F187" s="134" t="s">
        <v>2274</v>
      </c>
      <c r="G187" s="135" t="s">
        <v>133</v>
      </c>
      <c r="H187" s="136">
        <v>3.891</v>
      </c>
      <c r="I187" s="137"/>
      <c r="J187" s="137">
        <f t="shared" si="20"/>
        <v>0</v>
      </c>
      <c r="K187" s="138"/>
      <c r="L187" s="17"/>
      <c r="M187" s="139"/>
      <c r="N187" s="140" t="s">
        <v>34</v>
      </c>
      <c r="O187" s="141">
        <v>0</v>
      </c>
      <c r="P187" s="141">
        <f t="shared" si="21"/>
        <v>0</v>
      </c>
      <c r="Q187" s="141">
        <v>2.53633</v>
      </c>
      <c r="R187" s="141">
        <f t="shared" si="22"/>
        <v>9.8688600300000004</v>
      </c>
      <c r="S187" s="141">
        <v>0</v>
      </c>
      <c r="T187" s="142">
        <f t="shared" si="23"/>
        <v>0</v>
      </c>
      <c r="AR187" s="143" t="s">
        <v>81</v>
      </c>
      <c r="AT187" s="143" t="s">
        <v>130</v>
      </c>
      <c r="AU187" s="143" t="s">
        <v>96</v>
      </c>
      <c r="AY187" s="6" t="s">
        <v>128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6" t="s">
        <v>96</v>
      </c>
      <c r="BK187" s="144">
        <f t="shared" si="29"/>
        <v>0</v>
      </c>
      <c r="BL187" s="6" t="s">
        <v>81</v>
      </c>
      <c r="BM187" s="143" t="s">
        <v>316</v>
      </c>
    </row>
    <row r="188" spans="2:65" s="16" customFormat="1" ht="24.15" customHeight="1">
      <c r="B188" s="131"/>
      <c r="C188" s="132" t="s">
        <v>960</v>
      </c>
      <c r="D188" s="132" t="s">
        <v>130</v>
      </c>
      <c r="E188" s="133" t="s">
        <v>2275</v>
      </c>
      <c r="F188" s="134" t="s">
        <v>2276</v>
      </c>
      <c r="G188" s="135" t="s">
        <v>136</v>
      </c>
      <c r="H188" s="136">
        <v>39.884999999999998</v>
      </c>
      <c r="I188" s="137"/>
      <c r="J188" s="137">
        <f t="shared" si="20"/>
        <v>0</v>
      </c>
      <c r="K188" s="138"/>
      <c r="L188" s="17"/>
      <c r="M188" s="139"/>
      <c r="N188" s="140" t="s">
        <v>34</v>
      </c>
      <c r="O188" s="141">
        <v>0</v>
      </c>
      <c r="P188" s="141">
        <f t="shared" si="21"/>
        <v>0</v>
      </c>
      <c r="Q188" s="141">
        <v>5.9800000000000001E-3</v>
      </c>
      <c r="R188" s="141">
        <f t="shared" si="22"/>
        <v>0.23851229999999998</v>
      </c>
      <c r="S188" s="141">
        <v>0</v>
      </c>
      <c r="T188" s="142">
        <f t="shared" si="23"/>
        <v>0</v>
      </c>
      <c r="AR188" s="143" t="s">
        <v>81</v>
      </c>
      <c r="AT188" s="143" t="s">
        <v>130</v>
      </c>
      <c r="AU188" s="143" t="s">
        <v>96</v>
      </c>
      <c r="AY188" s="6" t="s">
        <v>128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6" t="s">
        <v>96</v>
      </c>
      <c r="BK188" s="144">
        <f t="shared" si="29"/>
        <v>0</v>
      </c>
      <c r="BL188" s="6" t="s">
        <v>81</v>
      </c>
      <c r="BM188" s="143" t="s">
        <v>319</v>
      </c>
    </row>
    <row r="189" spans="2:65" s="16" customFormat="1" ht="24.15" customHeight="1">
      <c r="B189" s="131"/>
      <c r="C189" s="132" t="s">
        <v>197</v>
      </c>
      <c r="D189" s="132" t="s">
        <v>130</v>
      </c>
      <c r="E189" s="133" t="s">
        <v>2277</v>
      </c>
      <c r="F189" s="134" t="s">
        <v>2278</v>
      </c>
      <c r="G189" s="135" t="s">
        <v>136</v>
      </c>
      <c r="H189" s="136">
        <v>39.884999999999998</v>
      </c>
      <c r="I189" s="137"/>
      <c r="J189" s="137">
        <f t="shared" si="20"/>
        <v>0</v>
      </c>
      <c r="K189" s="138"/>
      <c r="L189" s="17"/>
      <c r="M189" s="139"/>
      <c r="N189" s="140" t="s">
        <v>34</v>
      </c>
      <c r="O189" s="141">
        <v>0</v>
      </c>
      <c r="P189" s="141">
        <f t="shared" si="21"/>
        <v>0</v>
      </c>
      <c r="Q189" s="141">
        <v>0</v>
      </c>
      <c r="R189" s="141">
        <f t="shared" si="22"/>
        <v>0</v>
      </c>
      <c r="S189" s="141">
        <v>0</v>
      </c>
      <c r="T189" s="142">
        <f t="shared" si="23"/>
        <v>0</v>
      </c>
      <c r="AR189" s="143" t="s">
        <v>81</v>
      </c>
      <c r="AT189" s="143" t="s">
        <v>130</v>
      </c>
      <c r="AU189" s="143" t="s">
        <v>96</v>
      </c>
      <c r="AY189" s="6" t="s">
        <v>128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6" t="s">
        <v>96</v>
      </c>
      <c r="BK189" s="144">
        <f t="shared" si="29"/>
        <v>0</v>
      </c>
      <c r="BL189" s="6" t="s">
        <v>81</v>
      </c>
      <c r="BM189" s="143" t="s">
        <v>326</v>
      </c>
    </row>
    <row r="190" spans="2:65" s="16" customFormat="1" ht="24.15" customHeight="1">
      <c r="B190" s="131"/>
      <c r="C190" s="132" t="s">
        <v>966</v>
      </c>
      <c r="D190" s="132" t="s">
        <v>130</v>
      </c>
      <c r="E190" s="133" t="s">
        <v>2279</v>
      </c>
      <c r="F190" s="134" t="s">
        <v>2280</v>
      </c>
      <c r="G190" s="135" t="s">
        <v>153</v>
      </c>
      <c r="H190" s="136">
        <v>1.2</v>
      </c>
      <c r="I190" s="137"/>
      <c r="J190" s="137">
        <f t="shared" si="20"/>
        <v>0</v>
      </c>
      <c r="K190" s="138"/>
      <c r="L190" s="17"/>
      <c r="M190" s="139"/>
      <c r="N190" s="140" t="s">
        <v>34</v>
      </c>
      <c r="O190" s="141">
        <v>0</v>
      </c>
      <c r="P190" s="141">
        <f t="shared" si="21"/>
        <v>0</v>
      </c>
      <c r="Q190" s="141">
        <v>1.2E-4</v>
      </c>
      <c r="R190" s="141">
        <f t="shared" si="22"/>
        <v>1.44E-4</v>
      </c>
      <c r="S190" s="141">
        <v>0</v>
      </c>
      <c r="T190" s="142">
        <f t="shared" si="23"/>
        <v>0</v>
      </c>
      <c r="AR190" s="143" t="s">
        <v>81</v>
      </c>
      <c r="AT190" s="143" t="s">
        <v>130</v>
      </c>
      <c r="AU190" s="143" t="s">
        <v>96</v>
      </c>
      <c r="AY190" s="6" t="s">
        <v>128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6" t="s">
        <v>96</v>
      </c>
      <c r="BK190" s="144">
        <f t="shared" si="29"/>
        <v>0</v>
      </c>
      <c r="BL190" s="6" t="s">
        <v>81</v>
      </c>
      <c r="BM190" s="143" t="s">
        <v>329</v>
      </c>
    </row>
    <row r="191" spans="2:65" s="16" customFormat="1" ht="24.15" customHeight="1">
      <c r="B191" s="131"/>
      <c r="C191" s="132" t="s">
        <v>202</v>
      </c>
      <c r="D191" s="132" t="s">
        <v>130</v>
      </c>
      <c r="E191" s="133" t="s">
        <v>2281</v>
      </c>
      <c r="F191" s="134" t="s">
        <v>2282</v>
      </c>
      <c r="G191" s="135" t="s">
        <v>136</v>
      </c>
      <c r="H191" s="136">
        <v>1.02</v>
      </c>
      <c r="I191" s="137"/>
      <c r="J191" s="137">
        <f t="shared" si="20"/>
        <v>0</v>
      </c>
      <c r="K191" s="138"/>
      <c r="L191" s="17"/>
      <c r="M191" s="139"/>
      <c r="N191" s="140" t="s">
        <v>34</v>
      </c>
      <c r="O191" s="141">
        <v>0</v>
      </c>
      <c r="P191" s="141">
        <f t="shared" si="21"/>
        <v>0</v>
      </c>
      <c r="Q191" s="141">
        <v>0.26691999999999999</v>
      </c>
      <c r="R191" s="141">
        <f t="shared" si="22"/>
        <v>0.27225840000000001</v>
      </c>
      <c r="S191" s="141">
        <v>0</v>
      </c>
      <c r="T191" s="142">
        <f t="shared" si="23"/>
        <v>0</v>
      </c>
      <c r="AR191" s="143" t="s">
        <v>81</v>
      </c>
      <c r="AT191" s="143" t="s">
        <v>130</v>
      </c>
      <c r="AU191" s="143" t="s">
        <v>96</v>
      </c>
      <c r="AY191" s="6" t="s">
        <v>128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6" t="s">
        <v>96</v>
      </c>
      <c r="BK191" s="144">
        <f t="shared" si="29"/>
        <v>0</v>
      </c>
      <c r="BL191" s="6" t="s">
        <v>81</v>
      </c>
      <c r="BM191" s="143" t="s">
        <v>332</v>
      </c>
    </row>
    <row r="192" spans="2:65" s="16" customFormat="1" ht="16.5" customHeight="1">
      <c r="B192" s="131"/>
      <c r="C192" s="132" t="s">
        <v>971</v>
      </c>
      <c r="D192" s="132" t="s">
        <v>130</v>
      </c>
      <c r="E192" s="133" t="s">
        <v>2283</v>
      </c>
      <c r="F192" s="134" t="s">
        <v>2284</v>
      </c>
      <c r="G192" s="135" t="s">
        <v>172</v>
      </c>
      <c r="H192" s="136">
        <v>4.1360000000000001</v>
      </c>
      <c r="I192" s="137"/>
      <c r="J192" s="137">
        <f t="shared" si="20"/>
        <v>0</v>
      </c>
      <c r="K192" s="138"/>
      <c r="L192" s="17"/>
      <c r="M192" s="139"/>
      <c r="N192" s="140" t="s">
        <v>34</v>
      </c>
      <c r="O192" s="141">
        <v>0</v>
      </c>
      <c r="P192" s="141">
        <f t="shared" si="21"/>
        <v>0</v>
      </c>
      <c r="Q192" s="141">
        <v>1.0446</v>
      </c>
      <c r="R192" s="141">
        <f t="shared" si="22"/>
        <v>4.3204656000000004</v>
      </c>
      <c r="S192" s="141">
        <v>0</v>
      </c>
      <c r="T192" s="142">
        <f t="shared" si="23"/>
        <v>0</v>
      </c>
      <c r="AR192" s="143" t="s">
        <v>81</v>
      </c>
      <c r="AT192" s="143" t="s">
        <v>130</v>
      </c>
      <c r="AU192" s="143" t="s">
        <v>96</v>
      </c>
      <c r="AY192" s="6" t="s">
        <v>128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6" t="s">
        <v>96</v>
      </c>
      <c r="BK192" s="144">
        <f t="shared" si="29"/>
        <v>0</v>
      </c>
      <c r="BL192" s="6" t="s">
        <v>81</v>
      </c>
      <c r="BM192" s="143" t="s">
        <v>335</v>
      </c>
    </row>
    <row r="193" spans="2:65" s="16" customFormat="1" ht="24.15" customHeight="1">
      <c r="B193" s="131"/>
      <c r="C193" s="132" t="s">
        <v>268</v>
      </c>
      <c r="D193" s="132" t="s">
        <v>130</v>
      </c>
      <c r="E193" s="133" t="s">
        <v>2285</v>
      </c>
      <c r="F193" s="134" t="s">
        <v>2286</v>
      </c>
      <c r="G193" s="135" t="s">
        <v>136</v>
      </c>
      <c r="H193" s="136">
        <v>271.49400000000003</v>
      </c>
      <c r="I193" s="137"/>
      <c r="J193" s="137">
        <f t="shared" si="20"/>
        <v>0</v>
      </c>
      <c r="K193" s="138"/>
      <c r="L193" s="17"/>
      <c r="M193" s="139"/>
      <c r="N193" s="140" t="s">
        <v>34</v>
      </c>
      <c r="O193" s="141">
        <v>0</v>
      </c>
      <c r="P193" s="141">
        <f t="shared" si="21"/>
        <v>0</v>
      </c>
      <c r="Q193" s="141">
        <v>9.6890000000000004E-2</v>
      </c>
      <c r="R193" s="141">
        <f t="shared" si="22"/>
        <v>26.305053660000002</v>
      </c>
      <c r="S193" s="141">
        <v>0</v>
      </c>
      <c r="T193" s="142">
        <f t="shared" si="23"/>
        <v>0</v>
      </c>
      <c r="AR193" s="143" t="s">
        <v>81</v>
      </c>
      <c r="AT193" s="143" t="s">
        <v>130</v>
      </c>
      <c r="AU193" s="143" t="s">
        <v>96</v>
      </c>
      <c r="AY193" s="6" t="s">
        <v>128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6" t="s">
        <v>96</v>
      </c>
      <c r="BK193" s="144">
        <f t="shared" si="29"/>
        <v>0</v>
      </c>
      <c r="BL193" s="6" t="s">
        <v>81</v>
      </c>
      <c r="BM193" s="143" t="s">
        <v>338</v>
      </c>
    </row>
    <row r="194" spans="2:65" s="119" customFormat="1" ht="22.95" customHeight="1">
      <c r="B194" s="120"/>
      <c r="D194" s="121" t="s">
        <v>67</v>
      </c>
      <c r="E194" s="129" t="s">
        <v>81</v>
      </c>
      <c r="F194" s="129" t="s">
        <v>262</v>
      </c>
      <c r="J194" s="130">
        <f>BK194</f>
        <v>0</v>
      </c>
      <c r="L194" s="120"/>
      <c r="M194" s="124"/>
      <c r="P194" s="125">
        <f>SUM(P195:P219)</f>
        <v>0</v>
      </c>
      <c r="R194" s="125">
        <f>SUM(R195:R219)</f>
        <v>253.32165076999999</v>
      </c>
      <c r="T194" s="126">
        <f>SUM(T195:T219)</f>
        <v>0</v>
      </c>
      <c r="AR194" s="121" t="s">
        <v>76</v>
      </c>
      <c r="AT194" s="127" t="s">
        <v>67</v>
      </c>
      <c r="AU194" s="127" t="s">
        <v>76</v>
      </c>
      <c r="AY194" s="121" t="s">
        <v>128</v>
      </c>
      <c r="BK194" s="128">
        <f>SUM(BK195:BK219)</f>
        <v>0</v>
      </c>
    </row>
    <row r="195" spans="2:65" s="16" customFormat="1" ht="24.15" customHeight="1">
      <c r="B195" s="131"/>
      <c r="C195" s="132" t="s">
        <v>975</v>
      </c>
      <c r="D195" s="132" t="s">
        <v>130</v>
      </c>
      <c r="E195" s="133" t="s">
        <v>2287</v>
      </c>
      <c r="F195" s="134" t="s">
        <v>2288</v>
      </c>
      <c r="G195" s="135" t="s">
        <v>136</v>
      </c>
      <c r="H195" s="136">
        <v>590.09500000000003</v>
      </c>
      <c r="I195" s="137"/>
      <c r="J195" s="137">
        <f t="shared" ref="J195:J219" si="30">ROUND(I195*H195,2)</f>
        <v>0</v>
      </c>
      <c r="K195" s="138"/>
      <c r="L195" s="17"/>
      <c r="M195" s="139"/>
      <c r="N195" s="140" t="s">
        <v>34</v>
      </c>
      <c r="O195" s="141">
        <v>0</v>
      </c>
      <c r="P195" s="141">
        <f t="shared" ref="P195:P219" si="31">O195*H195</f>
        <v>0</v>
      </c>
      <c r="Q195" s="141">
        <v>0.38155</v>
      </c>
      <c r="R195" s="141">
        <f t="shared" ref="R195:R219" si="32">Q195*H195</f>
        <v>225.15074725000002</v>
      </c>
      <c r="S195" s="141">
        <v>0</v>
      </c>
      <c r="T195" s="142">
        <f t="shared" ref="T195:T219" si="33">S195*H195</f>
        <v>0</v>
      </c>
      <c r="AR195" s="143" t="s">
        <v>81</v>
      </c>
      <c r="AT195" s="143" t="s">
        <v>130</v>
      </c>
      <c r="AU195" s="143" t="s">
        <v>96</v>
      </c>
      <c r="AY195" s="6" t="s">
        <v>128</v>
      </c>
      <c r="BE195" s="144">
        <f t="shared" ref="BE195:BE219" si="34">IF(N195="základná",J195,0)</f>
        <v>0</v>
      </c>
      <c r="BF195" s="144">
        <f t="shared" ref="BF195:BF219" si="35">IF(N195="znížená",J195,0)</f>
        <v>0</v>
      </c>
      <c r="BG195" s="144">
        <f t="shared" ref="BG195:BG219" si="36">IF(N195="zákl. prenesená",J195,0)</f>
        <v>0</v>
      </c>
      <c r="BH195" s="144">
        <f t="shared" ref="BH195:BH219" si="37">IF(N195="zníž. prenesená",J195,0)</f>
        <v>0</v>
      </c>
      <c r="BI195" s="144">
        <f t="shared" ref="BI195:BI219" si="38">IF(N195="nulová",J195,0)</f>
        <v>0</v>
      </c>
      <c r="BJ195" s="6" t="s">
        <v>96</v>
      </c>
      <c r="BK195" s="144">
        <f t="shared" ref="BK195:BK219" si="39">ROUND(I195*H195,2)</f>
        <v>0</v>
      </c>
      <c r="BL195" s="6" t="s">
        <v>81</v>
      </c>
      <c r="BM195" s="143" t="s">
        <v>341</v>
      </c>
    </row>
    <row r="196" spans="2:65" s="16" customFormat="1" ht="16.5" customHeight="1">
      <c r="B196" s="131"/>
      <c r="C196" s="132" t="s">
        <v>271</v>
      </c>
      <c r="D196" s="132" t="s">
        <v>130</v>
      </c>
      <c r="E196" s="133" t="s">
        <v>2289</v>
      </c>
      <c r="F196" s="134" t="s">
        <v>2290</v>
      </c>
      <c r="G196" s="135" t="s">
        <v>133</v>
      </c>
      <c r="H196" s="136">
        <v>1.1539999999999999</v>
      </c>
      <c r="I196" s="137"/>
      <c r="J196" s="137">
        <f t="shared" si="30"/>
        <v>0</v>
      </c>
      <c r="K196" s="138"/>
      <c r="L196" s="17"/>
      <c r="M196" s="139"/>
      <c r="N196" s="140" t="s">
        <v>34</v>
      </c>
      <c r="O196" s="141">
        <v>0</v>
      </c>
      <c r="P196" s="141">
        <f t="shared" si="31"/>
        <v>0</v>
      </c>
      <c r="Q196" s="141">
        <v>2.5211000000000001</v>
      </c>
      <c r="R196" s="141">
        <f t="shared" si="32"/>
        <v>2.9093494</v>
      </c>
      <c r="S196" s="141">
        <v>0</v>
      </c>
      <c r="T196" s="142">
        <f t="shared" si="33"/>
        <v>0</v>
      </c>
      <c r="AR196" s="143" t="s">
        <v>81</v>
      </c>
      <c r="AT196" s="143" t="s">
        <v>130</v>
      </c>
      <c r="AU196" s="143" t="s">
        <v>96</v>
      </c>
      <c r="AY196" s="6" t="s">
        <v>128</v>
      </c>
      <c r="BE196" s="144">
        <f t="shared" si="34"/>
        <v>0</v>
      </c>
      <c r="BF196" s="144">
        <f t="shared" si="35"/>
        <v>0</v>
      </c>
      <c r="BG196" s="144">
        <f t="shared" si="36"/>
        <v>0</v>
      </c>
      <c r="BH196" s="144">
        <f t="shared" si="37"/>
        <v>0</v>
      </c>
      <c r="BI196" s="144">
        <f t="shared" si="38"/>
        <v>0</v>
      </c>
      <c r="BJ196" s="6" t="s">
        <v>96</v>
      </c>
      <c r="BK196" s="144">
        <f t="shared" si="39"/>
        <v>0</v>
      </c>
      <c r="BL196" s="6" t="s">
        <v>81</v>
      </c>
      <c r="BM196" s="143" t="s">
        <v>344</v>
      </c>
    </row>
    <row r="197" spans="2:65" s="16" customFormat="1" ht="16.5" customHeight="1">
      <c r="B197" s="131"/>
      <c r="C197" s="132" t="s">
        <v>1076</v>
      </c>
      <c r="D197" s="132" t="s">
        <v>130</v>
      </c>
      <c r="E197" s="133" t="s">
        <v>2291</v>
      </c>
      <c r="F197" s="134" t="s">
        <v>2292</v>
      </c>
      <c r="G197" s="135" t="s">
        <v>136</v>
      </c>
      <c r="H197" s="136">
        <v>7.8360000000000003</v>
      </c>
      <c r="I197" s="137"/>
      <c r="J197" s="137">
        <f t="shared" si="30"/>
        <v>0</v>
      </c>
      <c r="K197" s="138"/>
      <c r="L197" s="17"/>
      <c r="M197" s="139"/>
      <c r="N197" s="140" t="s">
        <v>34</v>
      </c>
      <c r="O197" s="141">
        <v>0</v>
      </c>
      <c r="P197" s="141">
        <f t="shared" si="31"/>
        <v>0</v>
      </c>
      <c r="Q197" s="141">
        <v>1.99E-3</v>
      </c>
      <c r="R197" s="141">
        <f t="shared" si="32"/>
        <v>1.5593640000000001E-2</v>
      </c>
      <c r="S197" s="141">
        <v>0</v>
      </c>
      <c r="T197" s="142">
        <f t="shared" si="33"/>
        <v>0</v>
      </c>
      <c r="AR197" s="143" t="s">
        <v>81</v>
      </c>
      <c r="AT197" s="143" t="s">
        <v>130</v>
      </c>
      <c r="AU197" s="143" t="s">
        <v>96</v>
      </c>
      <c r="AY197" s="6" t="s">
        <v>128</v>
      </c>
      <c r="BE197" s="144">
        <f t="shared" si="34"/>
        <v>0</v>
      </c>
      <c r="BF197" s="144">
        <f t="shared" si="35"/>
        <v>0</v>
      </c>
      <c r="BG197" s="144">
        <f t="shared" si="36"/>
        <v>0</v>
      </c>
      <c r="BH197" s="144">
        <f t="shared" si="37"/>
        <v>0</v>
      </c>
      <c r="BI197" s="144">
        <f t="shared" si="38"/>
        <v>0</v>
      </c>
      <c r="BJ197" s="6" t="s">
        <v>96</v>
      </c>
      <c r="BK197" s="144">
        <f t="shared" si="39"/>
        <v>0</v>
      </c>
      <c r="BL197" s="6" t="s">
        <v>81</v>
      </c>
      <c r="BM197" s="143" t="s">
        <v>347</v>
      </c>
    </row>
    <row r="198" spans="2:65" s="16" customFormat="1" ht="16.5" customHeight="1">
      <c r="B198" s="131"/>
      <c r="C198" s="132" t="s">
        <v>274</v>
      </c>
      <c r="D198" s="132" t="s">
        <v>130</v>
      </c>
      <c r="E198" s="133" t="s">
        <v>2293</v>
      </c>
      <c r="F198" s="134" t="s">
        <v>2294</v>
      </c>
      <c r="G198" s="135" t="s">
        <v>136</v>
      </c>
      <c r="H198" s="136">
        <v>7.8360000000000003</v>
      </c>
      <c r="I198" s="137"/>
      <c r="J198" s="137">
        <f t="shared" si="30"/>
        <v>0</v>
      </c>
      <c r="K198" s="138"/>
      <c r="L198" s="17"/>
      <c r="M198" s="139"/>
      <c r="N198" s="140" t="s">
        <v>34</v>
      </c>
      <c r="O198" s="141">
        <v>0</v>
      </c>
      <c r="P198" s="141">
        <f t="shared" si="31"/>
        <v>0</v>
      </c>
      <c r="Q198" s="141">
        <v>0</v>
      </c>
      <c r="R198" s="141">
        <f t="shared" si="32"/>
        <v>0</v>
      </c>
      <c r="S198" s="141">
        <v>0</v>
      </c>
      <c r="T198" s="142">
        <f t="shared" si="33"/>
        <v>0</v>
      </c>
      <c r="AR198" s="143" t="s">
        <v>81</v>
      </c>
      <c r="AT198" s="143" t="s">
        <v>130</v>
      </c>
      <c r="AU198" s="143" t="s">
        <v>96</v>
      </c>
      <c r="AY198" s="6" t="s">
        <v>128</v>
      </c>
      <c r="BE198" s="144">
        <f t="shared" si="34"/>
        <v>0</v>
      </c>
      <c r="BF198" s="144">
        <f t="shared" si="35"/>
        <v>0</v>
      </c>
      <c r="BG198" s="144">
        <f t="shared" si="36"/>
        <v>0</v>
      </c>
      <c r="BH198" s="144">
        <f t="shared" si="37"/>
        <v>0</v>
      </c>
      <c r="BI198" s="144">
        <f t="shared" si="38"/>
        <v>0</v>
      </c>
      <c r="BJ198" s="6" t="s">
        <v>96</v>
      </c>
      <c r="BK198" s="144">
        <f t="shared" si="39"/>
        <v>0</v>
      </c>
      <c r="BL198" s="6" t="s">
        <v>81</v>
      </c>
      <c r="BM198" s="143" t="s">
        <v>350</v>
      </c>
    </row>
    <row r="199" spans="2:65" s="16" customFormat="1" ht="24.15" customHeight="1">
      <c r="B199" s="131"/>
      <c r="C199" s="132" t="s">
        <v>1081</v>
      </c>
      <c r="D199" s="132" t="s">
        <v>130</v>
      </c>
      <c r="E199" s="133" t="s">
        <v>2295</v>
      </c>
      <c r="F199" s="134" t="s">
        <v>2296</v>
      </c>
      <c r="G199" s="135" t="s">
        <v>136</v>
      </c>
      <c r="H199" s="136">
        <v>5.52</v>
      </c>
      <c r="I199" s="137"/>
      <c r="J199" s="137">
        <f t="shared" si="30"/>
        <v>0</v>
      </c>
      <c r="K199" s="138"/>
      <c r="L199" s="17"/>
      <c r="M199" s="139"/>
      <c r="N199" s="140" t="s">
        <v>34</v>
      </c>
      <c r="O199" s="141">
        <v>0</v>
      </c>
      <c r="P199" s="141">
        <f t="shared" si="31"/>
        <v>0</v>
      </c>
      <c r="Q199" s="141">
        <v>1.7899999999999999E-3</v>
      </c>
      <c r="R199" s="141">
        <f t="shared" si="32"/>
        <v>9.8807999999999986E-3</v>
      </c>
      <c r="S199" s="141">
        <v>0</v>
      </c>
      <c r="T199" s="142">
        <f t="shared" si="33"/>
        <v>0</v>
      </c>
      <c r="AR199" s="143" t="s">
        <v>81</v>
      </c>
      <c r="AT199" s="143" t="s">
        <v>130</v>
      </c>
      <c r="AU199" s="143" t="s">
        <v>96</v>
      </c>
      <c r="AY199" s="6" t="s">
        <v>128</v>
      </c>
      <c r="BE199" s="144">
        <f t="shared" si="34"/>
        <v>0</v>
      </c>
      <c r="BF199" s="144">
        <f t="shared" si="35"/>
        <v>0</v>
      </c>
      <c r="BG199" s="144">
        <f t="shared" si="36"/>
        <v>0</v>
      </c>
      <c r="BH199" s="144">
        <f t="shared" si="37"/>
        <v>0</v>
      </c>
      <c r="BI199" s="144">
        <f t="shared" si="38"/>
        <v>0</v>
      </c>
      <c r="BJ199" s="6" t="s">
        <v>96</v>
      </c>
      <c r="BK199" s="144">
        <f t="shared" si="39"/>
        <v>0</v>
      </c>
      <c r="BL199" s="6" t="s">
        <v>81</v>
      </c>
      <c r="BM199" s="143" t="s">
        <v>353</v>
      </c>
    </row>
    <row r="200" spans="2:65" s="16" customFormat="1" ht="24.15" customHeight="1">
      <c r="B200" s="131"/>
      <c r="C200" s="132" t="s">
        <v>278</v>
      </c>
      <c r="D200" s="132" t="s">
        <v>130</v>
      </c>
      <c r="E200" s="133" t="s">
        <v>2297</v>
      </c>
      <c r="F200" s="134" t="s">
        <v>2298</v>
      </c>
      <c r="G200" s="135" t="s">
        <v>136</v>
      </c>
      <c r="H200" s="136">
        <v>5.52</v>
      </c>
      <c r="I200" s="137"/>
      <c r="J200" s="137">
        <f t="shared" si="30"/>
        <v>0</v>
      </c>
      <c r="K200" s="138"/>
      <c r="L200" s="17"/>
      <c r="M200" s="139"/>
      <c r="N200" s="140" t="s">
        <v>34</v>
      </c>
      <c r="O200" s="141">
        <v>0</v>
      </c>
      <c r="P200" s="141">
        <f t="shared" si="31"/>
        <v>0</v>
      </c>
      <c r="Q200" s="141">
        <v>0</v>
      </c>
      <c r="R200" s="141">
        <f t="shared" si="32"/>
        <v>0</v>
      </c>
      <c r="S200" s="141">
        <v>0</v>
      </c>
      <c r="T200" s="142">
        <f t="shared" si="33"/>
        <v>0</v>
      </c>
      <c r="AR200" s="143" t="s">
        <v>81</v>
      </c>
      <c r="AT200" s="143" t="s">
        <v>130</v>
      </c>
      <c r="AU200" s="143" t="s">
        <v>96</v>
      </c>
      <c r="AY200" s="6" t="s">
        <v>128</v>
      </c>
      <c r="BE200" s="144">
        <f t="shared" si="34"/>
        <v>0</v>
      </c>
      <c r="BF200" s="144">
        <f t="shared" si="35"/>
        <v>0</v>
      </c>
      <c r="BG200" s="144">
        <f t="shared" si="36"/>
        <v>0</v>
      </c>
      <c r="BH200" s="144">
        <f t="shared" si="37"/>
        <v>0</v>
      </c>
      <c r="BI200" s="144">
        <f t="shared" si="38"/>
        <v>0</v>
      </c>
      <c r="BJ200" s="6" t="s">
        <v>96</v>
      </c>
      <c r="BK200" s="144">
        <f t="shared" si="39"/>
        <v>0</v>
      </c>
      <c r="BL200" s="6" t="s">
        <v>81</v>
      </c>
      <c r="BM200" s="143" t="s">
        <v>356</v>
      </c>
    </row>
    <row r="201" spans="2:65" s="16" customFormat="1" ht="24.15" customHeight="1">
      <c r="B201" s="131"/>
      <c r="C201" s="132" t="s">
        <v>1086</v>
      </c>
      <c r="D201" s="132" t="s">
        <v>130</v>
      </c>
      <c r="E201" s="133" t="s">
        <v>2299</v>
      </c>
      <c r="F201" s="134" t="s">
        <v>2300</v>
      </c>
      <c r="G201" s="135" t="s">
        <v>136</v>
      </c>
      <c r="H201" s="136">
        <v>1.2</v>
      </c>
      <c r="I201" s="137"/>
      <c r="J201" s="137">
        <f t="shared" si="30"/>
        <v>0</v>
      </c>
      <c r="K201" s="138"/>
      <c r="L201" s="17"/>
      <c r="M201" s="139"/>
      <c r="N201" s="140" t="s">
        <v>34</v>
      </c>
      <c r="O201" s="141">
        <v>0</v>
      </c>
      <c r="P201" s="141">
        <f t="shared" si="31"/>
        <v>0</v>
      </c>
      <c r="Q201" s="141">
        <v>5.7800000000000004E-3</v>
      </c>
      <c r="R201" s="141">
        <f t="shared" si="32"/>
        <v>6.9360000000000003E-3</v>
      </c>
      <c r="S201" s="141">
        <v>0</v>
      </c>
      <c r="T201" s="142">
        <f t="shared" si="33"/>
        <v>0</v>
      </c>
      <c r="AR201" s="143" t="s">
        <v>81</v>
      </c>
      <c r="AT201" s="143" t="s">
        <v>130</v>
      </c>
      <c r="AU201" s="143" t="s">
        <v>96</v>
      </c>
      <c r="AY201" s="6" t="s">
        <v>128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6" t="s">
        <v>96</v>
      </c>
      <c r="BK201" s="144">
        <f t="shared" si="39"/>
        <v>0</v>
      </c>
      <c r="BL201" s="6" t="s">
        <v>81</v>
      </c>
      <c r="BM201" s="143" t="s">
        <v>359</v>
      </c>
    </row>
    <row r="202" spans="2:65" s="16" customFormat="1" ht="24.15" customHeight="1">
      <c r="B202" s="131"/>
      <c r="C202" s="132" t="s">
        <v>282</v>
      </c>
      <c r="D202" s="132" t="s">
        <v>130</v>
      </c>
      <c r="E202" s="133" t="s">
        <v>2301</v>
      </c>
      <c r="F202" s="134" t="s">
        <v>2302</v>
      </c>
      <c r="G202" s="135" t="s">
        <v>136</v>
      </c>
      <c r="H202" s="136">
        <v>1.2</v>
      </c>
      <c r="I202" s="137"/>
      <c r="J202" s="137">
        <f t="shared" si="30"/>
        <v>0</v>
      </c>
      <c r="K202" s="138"/>
      <c r="L202" s="17"/>
      <c r="M202" s="139"/>
      <c r="N202" s="140" t="s">
        <v>34</v>
      </c>
      <c r="O202" s="141">
        <v>0</v>
      </c>
      <c r="P202" s="141">
        <f t="shared" si="31"/>
        <v>0</v>
      </c>
      <c r="Q202" s="141">
        <v>0</v>
      </c>
      <c r="R202" s="141">
        <f t="shared" si="32"/>
        <v>0</v>
      </c>
      <c r="S202" s="141">
        <v>0</v>
      </c>
      <c r="T202" s="142">
        <f t="shared" si="33"/>
        <v>0</v>
      </c>
      <c r="AR202" s="143" t="s">
        <v>81</v>
      </c>
      <c r="AT202" s="143" t="s">
        <v>130</v>
      </c>
      <c r="AU202" s="143" t="s">
        <v>96</v>
      </c>
      <c r="AY202" s="6" t="s">
        <v>128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6" t="s">
        <v>96</v>
      </c>
      <c r="BK202" s="144">
        <f t="shared" si="39"/>
        <v>0</v>
      </c>
      <c r="BL202" s="6" t="s">
        <v>81</v>
      </c>
      <c r="BM202" s="143" t="s">
        <v>362</v>
      </c>
    </row>
    <row r="203" spans="2:65" s="16" customFormat="1" ht="16.5" customHeight="1">
      <c r="B203" s="131"/>
      <c r="C203" s="132" t="s">
        <v>1091</v>
      </c>
      <c r="D203" s="132" t="s">
        <v>130</v>
      </c>
      <c r="E203" s="133" t="s">
        <v>2303</v>
      </c>
      <c r="F203" s="134" t="s">
        <v>2304</v>
      </c>
      <c r="G203" s="135" t="s">
        <v>172</v>
      </c>
      <c r="H203" s="136">
        <v>2.6829999999999998</v>
      </c>
      <c r="I203" s="137"/>
      <c r="J203" s="137">
        <f t="shared" si="30"/>
        <v>0</v>
      </c>
      <c r="K203" s="138"/>
      <c r="L203" s="17"/>
      <c r="M203" s="139"/>
      <c r="N203" s="140" t="s">
        <v>34</v>
      </c>
      <c r="O203" s="141">
        <v>0</v>
      </c>
      <c r="P203" s="141">
        <f t="shared" si="31"/>
        <v>0</v>
      </c>
      <c r="Q203" s="141">
        <v>1.0442400000000001</v>
      </c>
      <c r="R203" s="141">
        <f t="shared" si="32"/>
        <v>2.8016959199999998</v>
      </c>
      <c r="S203" s="141">
        <v>0</v>
      </c>
      <c r="T203" s="142">
        <f t="shared" si="33"/>
        <v>0</v>
      </c>
      <c r="AR203" s="143" t="s">
        <v>81</v>
      </c>
      <c r="AT203" s="143" t="s">
        <v>130</v>
      </c>
      <c r="AU203" s="143" t="s">
        <v>96</v>
      </c>
      <c r="AY203" s="6" t="s">
        <v>128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6" t="s">
        <v>96</v>
      </c>
      <c r="BK203" s="144">
        <f t="shared" si="39"/>
        <v>0</v>
      </c>
      <c r="BL203" s="6" t="s">
        <v>81</v>
      </c>
      <c r="BM203" s="143" t="s">
        <v>365</v>
      </c>
    </row>
    <row r="204" spans="2:65" s="16" customFormat="1" ht="24.15" customHeight="1">
      <c r="B204" s="131"/>
      <c r="C204" s="132" t="s">
        <v>285</v>
      </c>
      <c r="D204" s="132" t="s">
        <v>130</v>
      </c>
      <c r="E204" s="133" t="s">
        <v>2305</v>
      </c>
      <c r="F204" s="134" t="s">
        <v>2306</v>
      </c>
      <c r="G204" s="135" t="s">
        <v>267</v>
      </c>
      <c r="H204" s="136">
        <v>2</v>
      </c>
      <c r="I204" s="137"/>
      <c r="J204" s="137">
        <f t="shared" si="30"/>
        <v>0</v>
      </c>
      <c r="K204" s="138"/>
      <c r="L204" s="17"/>
      <c r="M204" s="139"/>
      <c r="N204" s="140" t="s">
        <v>34</v>
      </c>
      <c r="O204" s="141">
        <v>0</v>
      </c>
      <c r="P204" s="141">
        <f t="shared" si="31"/>
        <v>0</v>
      </c>
      <c r="Q204" s="141">
        <v>1.9859999999999999E-2</v>
      </c>
      <c r="R204" s="141">
        <f t="shared" si="32"/>
        <v>3.9719999999999998E-2</v>
      </c>
      <c r="S204" s="141">
        <v>0</v>
      </c>
      <c r="T204" s="142">
        <f t="shared" si="33"/>
        <v>0</v>
      </c>
      <c r="AR204" s="143" t="s">
        <v>81</v>
      </c>
      <c r="AT204" s="143" t="s">
        <v>130</v>
      </c>
      <c r="AU204" s="143" t="s">
        <v>96</v>
      </c>
      <c r="AY204" s="6" t="s">
        <v>128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6" t="s">
        <v>96</v>
      </c>
      <c r="BK204" s="144">
        <f t="shared" si="39"/>
        <v>0</v>
      </c>
      <c r="BL204" s="6" t="s">
        <v>81</v>
      </c>
      <c r="BM204" s="143" t="s">
        <v>368</v>
      </c>
    </row>
    <row r="205" spans="2:65" s="16" customFormat="1" ht="16.5" customHeight="1">
      <c r="B205" s="131"/>
      <c r="C205" s="132" t="s">
        <v>1096</v>
      </c>
      <c r="D205" s="132" t="s">
        <v>130</v>
      </c>
      <c r="E205" s="133" t="s">
        <v>2307</v>
      </c>
      <c r="F205" s="134" t="s">
        <v>2308</v>
      </c>
      <c r="G205" s="135" t="s">
        <v>133</v>
      </c>
      <c r="H205" s="136">
        <v>7.194</v>
      </c>
      <c r="I205" s="137"/>
      <c r="J205" s="137">
        <f t="shared" si="30"/>
        <v>0</v>
      </c>
      <c r="K205" s="138"/>
      <c r="L205" s="17"/>
      <c r="M205" s="139"/>
      <c r="N205" s="140" t="s">
        <v>34</v>
      </c>
      <c r="O205" s="141">
        <v>0</v>
      </c>
      <c r="P205" s="141">
        <f t="shared" si="31"/>
        <v>0</v>
      </c>
      <c r="Q205" s="141">
        <v>2.5223300000000002</v>
      </c>
      <c r="R205" s="141">
        <f t="shared" si="32"/>
        <v>18.14564202</v>
      </c>
      <c r="S205" s="141">
        <v>0</v>
      </c>
      <c r="T205" s="142">
        <f t="shared" si="33"/>
        <v>0</v>
      </c>
      <c r="AR205" s="143" t="s">
        <v>81</v>
      </c>
      <c r="AT205" s="143" t="s">
        <v>130</v>
      </c>
      <c r="AU205" s="143" t="s">
        <v>96</v>
      </c>
      <c r="AY205" s="6" t="s">
        <v>128</v>
      </c>
      <c r="BE205" s="144">
        <f t="shared" si="34"/>
        <v>0</v>
      </c>
      <c r="BF205" s="144">
        <f t="shared" si="35"/>
        <v>0</v>
      </c>
      <c r="BG205" s="144">
        <f t="shared" si="36"/>
        <v>0</v>
      </c>
      <c r="BH205" s="144">
        <f t="shared" si="37"/>
        <v>0</v>
      </c>
      <c r="BI205" s="144">
        <f t="shared" si="38"/>
        <v>0</v>
      </c>
      <c r="BJ205" s="6" t="s">
        <v>96</v>
      </c>
      <c r="BK205" s="144">
        <f t="shared" si="39"/>
        <v>0</v>
      </c>
      <c r="BL205" s="6" t="s">
        <v>81</v>
      </c>
      <c r="BM205" s="143" t="s">
        <v>371</v>
      </c>
    </row>
    <row r="206" spans="2:65" s="16" customFormat="1" ht="24.15" customHeight="1">
      <c r="B206" s="131"/>
      <c r="C206" s="132" t="s">
        <v>288</v>
      </c>
      <c r="D206" s="132" t="s">
        <v>130</v>
      </c>
      <c r="E206" s="133" t="s">
        <v>2309</v>
      </c>
      <c r="F206" s="134" t="s">
        <v>2310</v>
      </c>
      <c r="G206" s="135" t="s">
        <v>136</v>
      </c>
      <c r="H206" s="136">
        <v>37.920999999999999</v>
      </c>
      <c r="I206" s="137"/>
      <c r="J206" s="137">
        <f t="shared" si="30"/>
        <v>0</v>
      </c>
      <c r="K206" s="138"/>
      <c r="L206" s="17"/>
      <c r="M206" s="139"/>
      <c r="N206" s="140" t="s">
        <v>34</v>
      </c>
      <c r="O206" s="141">
        <v>0</v>
      </c>
      <c r="P206" s="141">
        <f t="shared" si="31"/>
        <v>0</v>
      </c>
      <c r="Q206" s="141">
        <v>3.9199999999999999E-3</v>
      </c>
      <c r="R206" s="141">
        <f t="shared" si="32"/>
        <v>0.14865032</v>
      </c>
      <c r="S206" s="141">
        <v>0</v>
      </c>
      <c r="T206" s="142">
        <f t="shared" si="33"/>
        <v>0</v>
      </c>
      <c r="AR206" s="143" t="s">
        <v>81</v>
      </c>
      <c r="AT206" s="143" t="s">
        <v>130</v>
      </c>
      <c r="AU206" s="143" t="s">
        <v>96</v>
      </c>
      <c r="AY206" s="6" t="s">
        <v>128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6" t="s">
        <v>96</v>
      </c>
      <c r="BK206" s="144">
        <f t="shared" si="39"/>
        <v>0</v>
      </c>
      <c r="BL206" s="6" t="s">
        <v>81</v>
      </c>
      <c r="BM206" s="143" t="s">
        <v>374</v>
      </c>
    </row>
    <row r="207" spans="2:65" s="16" customFormat="1" ht="24.15" customHeight="1">
      <c r="B207" s="131"/>
      <c r="C207" s="132" t="s">
        <v>1101</v>
      </c>
      <c r="D207" s="132" t="s">
        <v>130</v>
      </c>
      <c r="E207" s="133" t="s">
        <v>2311</v>
      </c>
      <c r="F207" s="134" t="s">
        <v>2312</v>
      </c>
      <c r="G207" s="135" t="s">
        <v>136</v>
      </c>
      <c r="H207" s="136">
        <v>37.920999999999999</v>
      </c>
      <c r="I207" s="137"/>
      <c r="J207" s="137">
        <f t="shared" si="30"/>
        <v>0</v>
      </c>
      <c r="K207" s="138"/>
      <c r="L207" s="17"/>
      <c r="M207" s="139"/>
      <c r="N207" s="140" t="s">
        <v>34</v>
      </c>
      <c r="O207" s="141">
        <v>0</v>
      </c>
      <c r="P207" s="141">
        <f t="shared" si="31"/>
        <v>0</v>
      </c>
      <c r="Q207" s="141">
        <v>0</v>
      </c>
      <c r="R207" s="141">
        <f t="shared" si="32"/>
        <v>0</v>
      </c>
      <c r="S207" s="141">
        <v>0</v>
      </c>
      <c r="T207" s="142">
        <f t="shared" si="33"/>
        <v>0</v>
      </c>
      <c r="AR207" s="143" t="s">
        <v>81</v>
      </c>
      <c r="AT207" s="143" t="s">
        <v>130</v>
      </c>
      <c r="AU207" s="143" t="s">
        <v>96</v>
      </c>
      <c r="AY207" s="6" t="s">
        <v>128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6" t="s">
        <v>96</v>
      </c>
      <c r="BK207" s="144">
        <f t="shared" si="39"/>
        <v>0</v>
      </c>
      <c r="BL207" s="6" t="s">
        <v>81</v>
      </c>
      <c r="BM207" s="143" t="s">
        <v>377</v>
      </c>
    </row>
    <row r="208" spans="2:65" s="16" customFormat="1" ht="24.15" customHeight="1">
      <c r="B208" s="131"/>
      <c r="C208" s="132" t="s">
        <v>291</v>
      </c>
      <c r="D208" s="132" t="s">
        <v>130</v>
      </c>
      <c r="E208" s="133" t="s">
        <v>2313</v>
      </c>
      <c r="F208" s="134" t="s">
        <v>2314</v>
      </c>
      <c r="G208" s="135" t="s">
        <v>136</v>
      </c>
      <c r="H208" s="136">
        <v>8.3030000000000008</v>
      </c>
      <c r="I208" s="137"/>
      <c r="J208" s="137">
        <f t="shared" si="30"/>
        <v>0</v>
      </c>
      <c r="K208" s="138"/>
      <c r="L208" s="17"/>
      <c r="M208" s="139"/>
      <c r="N208" s="140" t="s">
        <v>34</v>
      </c>
      <c r="O208" s="141">
        <v>0</v>
      </c>
      <c r="P208" s="141">
        <f t="shared" si="31"/>
        <v>0</v>
      </c>
      <c r="Q208" s="141">
        <v>9.2099999999999994E-3</v>
      </c>
      <c r="R208" s="141">
        <f t="shared" si="32"/>
        <v>7.6470629999999998E-2</v>
      </c>
      <c r="S208" s="141">
        <v>0</v>
      </c>
      <c r="T208" s="142">
        <f t="shared" si="33"/>
        <v>0</v>
      </c>
      <c r="AR208" s="143" t="s">
        <v>81</v>
      </c>
      <c r="AT208" s="143" t="s">
        <v>130</v>
      </c>
      <c r="AU208" s="143" t="s">
        <v>96</v>
      </c>
      <c r="AY208" s="6" t="s">
        <v>128</v>
      </c>
      <c r="BE208" s="144">
        <f t="shared" si="34"/>
        <v>0</v>
      </c>
      <c r="BF208" s="144">
        <f t="shared" si="35"/>
        <v>0</v>
      </c>
      <c r="BG208" s="144">
        <f t="shared" si="36"/>
        <v>0</v>
      </c>
      <c r="BH208" s="144">
        <f t="shared" si="37"/>
        <v>0</v>
      </c>
      <c r="BI208" s="144">
        <f t="shared" si="38"/>
        <v>0</v>
      </c>
      <c r="BJ208" s="6" t="s">
        <v>96</v>
      </c>
      <c r="BK208" s="144">
        <f t="shared" si="39"/>
        <v>0</v>
      </c>
      <c r="BL208" s="6" t="s">
        <v>81</v>
      </c>
      <c r="BM208" s="143" t="s">
        <v>380</v>
      </c>
    </row>
    <row r="209" spans="2:65" s="16" customFormat="1" ht="24.15" customHeight="1">
      <c r="B209" s="131"/>
      <c r="C209" s="132" t="s">
        <v>1106</v>
      </c>
      <c r="D209" s="132" t="s">
        <v>130</v>
      </c>
      <c r="E209" s="133" t="s">
        <v>2315</v>
      </c>
      <c r="F209" s="134" t="s">
        <v>2316</v>
      </c>
      <c r="G209" s="135" t="s">
        <v>136</v>
      </c>
      <c r="H209" s="136">
        <v>8.3030000000000008</v>
      </c>
      <c r="I209" s="137"/>
      <c r="J209" s="137">
        <f t="shared" si="30"/>
        <v>0</v>
      </c>
      <c r="K209" s="138"/>
      <c r="L209" s="17"/>
      <c r="M209" s="139"/>
      <c r="N209" s="140" t="s">
        <v>34</v>
      </c>
      <c r="O209" s="141">
        <v>0</v>
      </c>
      <c r="P209" s="141">
        <f t="shared" si="31"/>
        <v>0</v>
      </c>
      <c r="Q209" s="141">
        <v>0</v>
      </c>
      <c r="R209" s="141">
        <f t="shared" si="32"/>
        <v>0</v>
      </c>
      <c r="S209" s="141">
        <v>0</v>
      </c>
      <c r="T209" s="142">
        <f t="shared" si="33"/>
        <v>0</v>
      </c>
      <c r="AR209" s="143" t="s">
        <v>81</v>
      </c>
      <c r="AT209" s="143" t="s">
        <v>130</v>
      </c>
      <c r="AU209" s="143" t="s">
        <v>96</v>
      </c>
      <c r="AY209" s="6" t="s">
        <v>128</v>
      </c>
      <c r="BE209" s="144">
        <f t="shared" si="34"/>
        <v>0</v>
      </c>
      <c r="BF209" s="144">
        <f t="shared" si="35"/>
        <v>0</v>
      </c>
      <c r="BG209" s="144">
        <f t="shared" si="36"/>
        <v>0</v>
      </c>
      <c r="BH209" s="144">
        <f t="shared" si="37"/>
        <v>0</v>
      </c>
      <c r="BI209" s="144">
        <f t="shared" si="38"/>
        <v>0</v>
      </c>
      <c r="BJ209" s="6" t="s">
        <v>96</v>
      </c>
      <c r="BK209" s="144">
        <f t="shared" si="39"/>
        <v>0</v>
      </c>
      <c r="BL209" s="6" t="s">
        <v>81</v>
      </c>
      <c r="BM209" s="143" t="s">
        <v>383</v>
      </c>
    </row>
    <row r="210" spans="2:65" s="16" customFormat="1" ht="21.75" customHeight="1">
      <c r="B210" s="131"/>
      <c r="C210" s="132" t="s">
        <v>294</v>
      </c>
      <c r="D210" s="132" t="s">
        <v>130</v>
      </c>
      <c r="E210" s="133" t="s">
        <v>2317</v>
      </c>
      <c r="F210" s="134" t="s">
        <v>2318</v>
      </c>
      <c r="G210" s="135" t="s">
        <v>133</v>
      </c>
      <c r="H210" s="136">
        <v>17.186</v>
      </c>
      <c r="I210" s="137"/>
      <c r="J210" s="137">
        <f t="shared" si="30"/>
        <v>0</v>
      </c>
      <c r="K210" s="138"/>
      <c r="L210" s="17"/>
      <c r="M210" s="139"/>
      <c r="N210" s="140" t="s">
        <v>34</v>
      </c>
      <c r="O210" s="141">
        <v>0</v>
      </c>
      <c r="P210" s="141">
        <f t="shared" si="31"/>
        <v>0</v>
      </c>
      <c r="Q210" s="141">
        <v>0</v>
      </c>
      <c r="R210" s="141">
        <f t="shared" si="32"/>
        <v>0</v>
      </c>
      <c r="S210" s="141">
        <v>0</v>
      </c>
      <c r="T210" s="142">
        <f t="shared" si="33"/>
        <v>0</v>
      </c>
      <c r="AR210" s="143" t="s">
        <v>81</v>
      </c>
      <c r="AT210" s="143" t="s">
        <v>130</v>
      </c>
      <c r="AU210" s="143" t="s">
        <v>96</v>
      </c>
      <c r="AY210" s="6" t="s">
        <v>128</v>
      </c>
      <c r="BE210" s="144">
        <f t="shared" si="34"/>
        <v>0</v>
      </c>
      <c r="BF210" s="144">
        <f t="shared" si="35"/>
        <v>0</v>
      </c>
      <c r="BG210" s="144">
        <f t="shared" si="36"/>
        <v>0</v>
      </c>
      <c r="BH210" s="144">
        <f t="shared" si="37"/>
        <v>0</v>
      </c>
      <c r="BI210" s="144">
        <f t="shared" si="38"/>
        <v>0</v>
      </c>
      <c r="BJ210" s="6" t="s">
        <v>96</v>
      </c>
      <c r="BK210" s="144">
        <f t="shared" si="39"/>
        <v>0</v>
      </c>
      <c r="BL210" s="6" t="s">
        <v>81</v>
      </c>
      <c r="BM210" s="143" t="s">
        <v>386</v>
      </c>
    </row>
    <row r="211" spans="2:65" s="16" customFormat="1" ht="16.5" customHeight="1">
      <c r="B211" s="131"/>
      <c r="C211" s="132" t="s">
        <v>1111</v>
      </c>
      <c r="D211" s="132" t="s">
        <v>130</v>
      </c>
      <c r="E211" s="133" t="s">
        <v>2319</v>
      </c>
      <c r="F211" s="134" t="s">
        <v>2320</v>
      </c>
      <c r="G211" s="135" t="s">
        <v>136</v>
      </c>
      <c r="H211" s="136">
        <v>38.700000000000003</v>
      </c>
      <c r="I211" s="137"/>
      <c r="J211" s="137">
        <f t="shared" si="30"/>
        <v>0</v>
      </c>
      <c r="K211" s="138"/>
      <c r="L211" s="17"/>
      <c r="M211" s="139"/>
      <c r="N211" s="140" t="s">
        <v>34</v>
      </c>
      <c r="O211" s="141">
        <v>0</v>
      </c>
      <c r="P211" s="141">
        <f t="shared" si="31"/>
        <v>0</v>
      </c>
      <c r="Q211" s="141">
        <v>3.3500000000000001E-3</v>
      </c>
      <c r="R211" s="141">
        <f t="shared" si="32"/>
        <v>0.12964500000000001</v>
      </c>
      <c r="S211" s="141">
        <v>0</v>
      </c>
      <c r="T211" s="142">
        <f t="shared" si="33"/>
        <v>0</v>
      </c>
      <c r="AR211" s="143" t="s">
        <v>81</v>
      </c>
      <c r="AT211" s="143" t="s">
        <v>130</v>
      </c>
      <c r="AU211" s="143" t="s">
        <v>96</v>
      </c>
      <c r="AY211" s="6" t="s">
        <v>128</v>
      </c>
      <c r="BE211" s="144">
        <f t="shared" si="34"/>
        <v>0</v>
      </c>
      <c r="BF211" s="144">
        <f t="shared" si="35"/>
        <v>0</v>
      </c>
      <c r="BG211" s="144">
        <f t="shared" si="36"/>
        <v>0</v>
      </c>
      <c r="BH211" s="144">
        <f t="shared" si="37"/>
        <v>0</v>
      </c>
      <c r="BI211" s="144">
        <f t="shared" si="38"/>
        <v>0</v>
      </c>
      <c r="BJ211" s="6" t="s">
        <v>96</v>
      </c>
      <c r="BK211" s="144">
        <f t="shared" si="39"/>
        <v>0</v>
      </c>
      <c r="BL211" s="6" t="s">
        <v>81</v>
      </c>
      <c r="BM211" s="143" t="s">
        <v>389</v>
      </c>
    </row>
    <row r="212" spans="2:65" s="16" customFormat="1" ht="21.75" customHeight="1">
      <c r="B212" s="131"/>
      <c r="C212" s="132" t="s">
        <v>297</v>
      </c>
      <c r="D212" s="132" t="s">
        <v>130</v>
      </c>
      <c r="E212" s="133" t="s">
        <v>2321</v>
      </c>
      <c r="F212" s="134" t="s">
        <v>2322</v>
      </c>
      <c r="G212" s="135" t="s">
        <v>136</v>
      </c>
      <c r="H212" s="136">
        <v>38.700000000000003</v>
      </c>
      <c r="I212" s="137"/>
      <c r="J212" s="137">
        <f t="shared" si="30"/>
        <v>0</v>
      </c>
      <c r="K212" s="138"/>
      <c r="L212" s="17"/>
      <c r="M212" s="139"/>
      <c r="N212" s="140" t="s">
        <v>34</v>
      </c>
      <c r="O212" s="141">
        <v>0</v>
      </c>
      <c r="P212" s="141">
        <f t="shared" si="31"/>
        <v>0</v>
      </c>
      <c r="Q212" s="141">
        <v>0</v>
      </c>
      <c r="R212" s="141">
        <f t="shared" si="32"/>
        <v>0</v>
      </c>
      <c r="S212" s="141">
        <v>0</v>
      </c>
      <c r="T212" s="142">
        <f t="shared" si="33"/>
        <v>0</v>
      </c>
      <c r="AR212" s="143" t="s">
        <v>81</v>
      </c>
      <c r="AT212" s="143" t="s">
        <v>130</v>
      </c>
      <c r="AU212" s="143" t="s">
        <v>96</v>
      </c>
      <c r="AY212" s="6" t="s">
        <v>128</v>
      </c>
      <c r="BE212" s="144">
        <f t="shared" si="34"/>
        <v>0</v>
      </c>
      <c r="BF212" s="144">
        <f t="shared" si="35"/>
        <v>0</v>
      </c>
      <c r="BG212" s="144">
        <f t="shared" si="36"/>
        <v>0</v>
      </c>
      <c r="BH212" s="144">
        <f t="shared" si="37"/>
        <v>0</v>
      </c>
      <c r="BI212" s="144">
        <f t="shared" si="38"/>
        <v>0</v>
      </c>
      <c r="BJ212" s="6" t="s">
        <v>96</v>
      </c>
      <c r="BK212" s="144">
        <f t="shared" si="39"/>
        <v>0</v>
      </c>
      <c r="BL212" s="6" t="s">
        <v>81</v>
      </c>
      <c r="BM212" s="143" t="s">
        <v>392</v>
      </c>
    </row>
    <row r="213" spans="2:65" s="16" customFormat="1" ht="21.75" customHeight="1">
      <c r="B213" s="131"/>
      <c r="C213" s="132" t="s">
        <v>1116</v>
      </c>
      <c r="D213" s="132" t="s">
        <v>130</v>
      </c>
      <c r="E213" s="133" t="s">
        <v>2323</v>
      </c>
      <c r="F213" s="134" t="s">
        <v>2324</v>
      </c>
      <c r="G213" s="135" t="s">
        <v>133</v>
      </c>
      <c r="H213" s="136">
        <v>0.67700000000000005</v>
      </c>
      <c r="I213" s="137"/>
      <c r="J213" s="137">
        <f t="shared" si="30"/>
        <v>0</v>
      </c>
      <c r="K213" s="138"/>
      <c r="L213" s="17"/>
      <c r="M213" s="139"/>
      <c r="N213" s="140" t="s">
        <v>34</v>
      </c>
      <c r="O213" s="141">
        <v>0</v>
      </c>
      <c r="P213" s="141">
        <f t="shared" si="31"/>
        <v>0</v>
      </c>
      <c r="Q213" s="141">
        <v>2.4542099999999998</v>
      </c>
      <c r="R213" s="141">
        <f t="shared" si="32"/>
        <v>1.6615001700000001</v>
      </c>
      <c r="S213" s="141">
        <v>0</v>
      </c>
      <c r="T213" s="142">
        <f t="shared" si="33"/>
        <v>0</v>
      </c>
      <c r="AR213" s="143" t="s">
        <v>81</v>
      </c>
      <c r="AT213" s="143" t="s">
        <v>130</v>
      </c>
      <c r="AU213" s="143" t="s">
        <v>96</v>
      </c>
      <c r="AY213" s="6" t="s">
        <v>128</v>
      </c>
      <c r="BE213" s="144">
        <f t="shared" si="34"/>
        <v>0</v>
      </c>
      <c r="BF213" s="144">
        <f t="shared" si="35"/>
        <v>0</v>
      </c>
      <c r="BG213" s="144">
        <f t="shared" si="36"/>
        <v>0</v>
      </c>
      <c r="BH213" s="144">
        <f t="shared" si="37"/>
        <v>0</v>
      </c>
      <c r="BI213" s="144">
        <f t="shared" si="38"/>
        <v>0</v>
      </c>
      <c r="BJ213" s="6" t="s">
        <v>96</v>
      </c>
      <c r="BK213" s="144">
        <f t="shared" si="39"/>
        <v>0</v>
      </c>
      <c r="BL213" s="6" t="s">
        <v>81</v>
      </c>
      <c r="BM213" s="143" t="s">
        <v>397</v>
      </c>
    </row>
    <row r="214" spans="2:65" s="16" customFormat="1" ht="16.5" customHeight="1">
      <c r="B214" s="131"/>
      <c r="C214" s="132" t="s">
        <v>300</v>
      </c>
      <c r="D214" s="132" t="s">
        <v>130</v>
      </c>
      <c r="E214" s="133" t="s">
        <v>2325</v>
      </c>
      <c r="F214" s="134" t="s">
        <v>2326</v>
      </c>
      <c r="G214" s="135" t="s">
        <v>136</v>
      </c>
      <c r="H214" s="136">
        <v>2.6970000000000001</v>
      </c>
      <c r="I214" s="137"/>
      <c r="J214" s="137">
        <f t="shared" si="30"/>
        <v>0</v>
      </c>
      <c r="K214" s="138"/>
      <c r="L214" s="17"/>
      <c r="M214" s="139"/>
      <c r="N214" s="140" t="s">
        <v>34</v>
      </c>
      <c r="O214" s="141">
        <v>0</v>
      </c>
      <c r="P214" s="141">
        <f t="shared" si="31"/>
        <v>0</v>
      </c>
      <c r="Q214" s="141">
        <v>6.8999999999999999E-3</v>
      </c>
      <c r="R214" s="141">
        <f t="shared" si="32"/>
        <v>1.8609299999999999E-2</v>
      </c>
      <c r="S214" s="141">
        <v>0</v>
      </c>
      <c r="T214" s="142">
        <f t="shared" si="33"/>
        <v>0</v>
      </c>
      <c r="AR214" s="143" t="s">
        <v>81</v>
      </c>
      <c r="AT214" s="143" t="s">
        <v>130</v>
      </c>
      <c r="AU214" s="143" t="s">
        <v>96</v>
      </c>
      <c r="AY214" s="6" t="s">
        <v>128</v>
      </c>
      <c r="BE214" s="144">
        <f t="shared" si="34"/>
        <v>0</v>
      </c>
      <c r="BF214" s="144">
        <f t="shared" si="35"/>
        <v>0</v>
      </c>
      <c r="BG214" s="144">
        <f t="shared" si="36"/>
        <v>0</v>
      </c>
      <c r="BH214" s="144">
        <f t="shared" si="37"/>
        <v>0</v>
      </c>
      <c r="BI214" s="144">
        <f t="shared" si="38"/>
        <v>0</v>
      </c>
      <c r="BJ214" s="6" t="s">
        <v>96</v>
      </c>
      <c r="BK214" s="144">
        <f t="shared" si="39"/>
        <v>0</v>
      </c>
      <c r="BL214" s="6" t="s">
        <v>81</v>
      </c>
      <c r="BM214" s="143" t="s">
        <v>400</v>
      </c>
    </row>
    <row r="215" spans="2:65" s="16" customFormat="1" ht="16.5" customHeight="1">
      <c r="B215" s="131"/>
      <c r="C215" s="132" t="s">
        <v>1121</v>
      </c>
      <c r="D215" s="132" t="s">
        <v>130</v>
      </c>
      <c r="E215" s="133" t="s">
        <v>2327</v>
      </c>
      <c r="F215" s="134" t="s">
        <v>2328</v>
      </c>
      <c r="G215" s="135" t="s">
        <v>136</v>
      </c>
      <c r="H215" s="136">
        <v>2.6970000000000001</v>
      </c>
      <c r="I215" s="137"/>
      <c r="J215" s="137">
        <f t="shared" si="30"/>
        <v>0</v>
      </c>
      <c r="K215" s="138"/>
      <c r="L215" s="17"/>
      <c r="M215" s="139"/>
      <c r="N215" s="140" t="s">
        <v>34</v>
      </c>
      <c r="O215" s="141">
        <v>0</v>
      </c>
      <c r="P215" s="141">
        <f t="shared" si="31"/>
        <v>0</v>
      </c>
      <c r="Q215" s="141">
        <v>0</v>
      </c>
      <c r="R215" s="141">
        <f t="shared" si="32"/>
        <v>0</v>
      </c>
      <c r="S215" s="141">
        <v>0</v>
      </c>
      <c r="T215" s="142">
        <f t="shared" si="33"/>
        <v>0</v>
      </c>
      <c r="AR215" s="143" t="s">
        <v>81</v>
      </c>
      <c r="AT215" s="143" t="s">
        <v>130</v>
      </c>
      <c r="AU215" s="143" t="s">
        <v>96</v>
      </c>
      <c r="AY215" s="6" t="s">
        <v>128</v>
      </c>
      <c r="BE215" s="144">
        <f t="shared" si="34"/>
        <v>0</v>
      </c>
      <c r="BF215" s="144">
        <f t="shared" si="35"/>
        <v>0</v>
      </c>
      <c r="BG215" s="144">
        <f t="shared" si="36"/>
        <v>0</v>
      </c>
      <c r="BH215" s="144">
        <f t="shared" si="37"/>
        <v>0</v>
      </c>
      <c r="BI215" s="144">
        <f t="shared" si="38"/>
        <v>0</v>
      </c>
      <c r="BJ215" s="6" t="s">
        <v>96</v>
      </c>
      <c r="BK215" s="144">
        <f t="shared" si="39"/>
        <v>0</v>
      </c>
      <c r="BL215" s="6" t="s">
        <v>81</v>
      </c>
      <c r="BM215" s="143" t="s">
        <v>403</v>
      </c>
    </row>
    <row r="216" spans="2:65" s="16" customFormat="1" ht="24.15" customHeight="1">
      <c r="B216" s="131"/>
      <c r="C216" s="132" t="s">
        <v>303</v>
      </c>
      <c r="D216" s="132" t="s">
        <v>130</v>
      </c>
      <c r="E216" s="133" t="s">
        <v>2329</v>
      </c>
      <c r="F216" s="134" t="s">
        <v>2330</v>
      </c>
      <c r="G216" s="135" t="s">
        <v>153</v>
      </c>
      <c r="H216" s="136">
        <v>15.3</v>
      </c>
      <c r="I216" s="137"/>
      <c r="J216" s="137">
        <f t="shared" si="30"/>
        <v>0</v>
      </c>
      <c r="K216" s="138"/>
      <c r="L216" s="17"/>
      <c r="M216" s="139"/>
      <c r="N216" s="140" t="s">
        <v>34</v>
      </c>
      <c r="O216" s="141">
        <v>0</v>
      </c>
      <c r="P216" s="141">
        <f t="shared" si="31"/>
        <v>0</v>
      </c>
      <c r="Q216" s="141">
        <v>0.10889</v>
      </c>
      <c r="R216" s="141">
        <f t="shared" si="32"/>
        <v>1.6660170000000001</v>
      </c>
      <c r="S216" s="141">
        <v>0</v>
      </c>
      <c r="T216" s="142">
        <f t="shared" si="33"/>
        <v>0</v>
      </c>
      <c r="AR216" s="143" t="s">
        <v>81</v>
      </c>
      <c r="AT216" s="143" t="s">
        <v>130</v>
      </c>
      <c r="AU216" s="143" t="s">
        <v>96</v>
      </c>
      <c r="AY216" s="6" t="s">
        <v>128</v>
      </c>
      <c r="BE216" s="144">
        <f t="shared" si="34"/>
        <v>0</v>
      </c>
      <c r="BF216" s="144">
        <f t="shared" si="35"/>
        <v>0</v>
      </c>
      <c r="BG216" s="144">
        <f t="shared" si="36"/>
        <v>0</v>
      </c>
      <c r="BH216" s="144">
        <f t="shared" si="37"/>
        <v>0</v>
      </c>
      <c r="BI216" s="144">
        <f t="shared" si="38"/>
        <v>0</v>
      </c>
      <c r="BJ216" s="6" t="s">
        <v>96</v>
      </c>
      <c r="BK216" s="144">
        <f t="shared" si="39"/>
        <v>0</v>
      </c>
      <c r="BL216" s="6" t="s">
        <v>81</v>
      </c>
      <c r="BM216" s="143" t="s">
        <v>406</v>
      </c>
    </row>
    <row r="217" spans="2:65" s="16" customFormat="1" ht="16.5" customHeight="1">
      <c r="B217" s="131"/>
      <c r="C217" s="132" t="s">
        <v>1126</v>
      </c>
      <c r="D217" s="132" t="s">
        <v>130</v>
      </c>
      <c r="E217" s="133" t="s">
        <v>2331</v>
      </c>
      <c r="F217" s="134" t="s">
        <v>2332</v>
      </c>
      <c r="G217" s="135" t="s">
        <v>153</v>
      </c>
      <c r="H217" s="136">
        <v>2</v>
      </c>
      <c r="I217" s="137"/>
      <c r="J217" s="137">
        <f t="shared" si="30"/>
        <v>0</v>
      </c>
      <c r="K217" s="138"/>
      <c r="L217" s="17"/>
      <c r="M217" s="139"/>
      <c r="N217" s="140" t="s">
        <v>34</v>
      </c>
      <c r="O217" s="141">
        <v>0</v>
      </c>
      <c r="P217" s="141">
        <f t="shared" si="31"/>
        <v>0</v>
      </c>
      <c r="Q217" s="141">
        <v>0.26366000000000001</v>
      </c>
      <c r="R217" s="141">
        <f t="shared" si="32"/>
        <v>0.52732000000000001</v>
      </c>
      <c r="S217" s="141">
        <v>0</v>
      </c>
      <c r="T217" s="142">
        <f t="shared" si="33"/>
        <v>0</v>
      </c>
      <c r="AR217" s="143" t="s">
        <v>81</v>
      </c>
      <c r="AT217" s="143" t="s">
        <v>130</v>
      </c>
      <c r="AU217" s="143" t="s">
        <v>96</v>
      </c>
      <c r="AY217" s="6" t="s">
        <v>128</v>
      </c>
      <c r="BE217" s="144">
        <f t="shared" si="34"/>
        <v>0</v>
      </c>
      <c r="BF217" s="144">
        <f t="shared" si="35"/>
        <v>0</v>
      </c>
      <c r="BG217" s="144">
        <f t="shared" si="36"/>
        <v>0</v>
      </c>
      <c r="BH217" s="144">
        <f t="shared" si="37"/>
        <v>0</v>
      </c>
      <c r="BI217" s="144">
        <f t="shared" si="38"/>
        <v>0</v>
      </c>
      <c r="BJ217" s="6" t="s">
        <v>96</v>
      </c>
      <c r="BK217" s="144">
        <f t="shared" si="39"/>
        <v>0</v>
      </c>
      <c r="BL217" s="6" t="s">
        <v>81</v>
      </c>
      <c r="BM217" s="143" t="s">
        <v>409</v>
      </c>
    </row>
    <row r="218" spans="2:65" s="16" customFormat="1" ht="16.5" customHeight="1">
      <c r="B218" s="131"/>
      <c r="C218" s="132" t="s">
        <v>306</v>
      </c>
      <c r="D218" s="132" t="s">
        <v>130</v>
      </c>
      <c r="E218" s="133" t="s">
        <v>2333</v>
      </c>
      <c r="F218" s="134" t="s">
        <v>2334</v>
      </c>
      <c r="G218" s="135" t="s">
        <v>136</v>
      </c>
      <c r="H218" s="136">
        <v>3.2040000000000002</v>
      </c>
      <c r="I218" s="137"/>
      <c r="J218" s="137">
        <f t="shared" si="30"/>
        <v>0</v>
      </c>
      <c r="K218" s="138"/>
      <c r="L218" s="17"/>
      <c r="M218" s="139"/>
      <c r="N218" s="140" t="s">
        <v>34</v>
      </c>
      <c r="O218" s="141">
        <v>0</v>
      </c>
      <c r="P218" s="141">
        <f t="shared" si="31"/>
        <v>0</v>
      </c>
      <c r="Q218" s="141">
        <v>4.3299999999999996E-3</v>
      </c>
      <c r="R218" s="141">
        <f t="shared" si="32"/>
        <v>1.387332E-2</v>
      </c>
      <c r="S218" s="141">
        <v>0</v>
      </c>
      <c r="T218" s="142">
        <f t="shared" si="33"/>
        <v>0</v>
      </c>
      <c r="AR218" s="143" t="s">
        <v>81</v>
      </c>
      <c r="AT218" s="143" t="s">
        <v>130</v>
      </c>
      <c r="AU218" s="143" t="s">
        <v>96</v>
      </c>
      <c r="AY218" s="6" t="s">
        <v>128</v>
      </c>
      <c r="BE218" s="144">
        <f t="shared" si="34"/>
        <v>0</v>
      </c>
      <c r="BF218" s="144">
        <f t="shared" si="35"/>
        <v>0</v>
      </c>
      <c r="BG218" s="144">
        <f t="shared" si="36"/>
        <v>0</v>
      </c>
      <c r="BH218" s="144">
        <f t="shared" si="37"/>
        <v>0</v>
      </c>
      <c r="BI218" s="144">
        <f t="shared" si="38"/>
        <v>0</v>
      </c>
      <c r="BJ218" s="6" t="s">
        <v>96</v>
      </c>
      <c r="BK218" s="144">
        <f t="shared" si="39"/>
        <v>0</v>
      </c>
      <c r="BL218" s="6" t="s">
        <v>81</v>
      </c>
      <c r="BM218" s="143" t="s">
        <v>412</v>
      </c>
    </row>
    <row r="219" spans="2:65" s="16" customFormat="1" ht="16.5" customHeight="1">
      <c r="B219" s="131"/>
      <c r="C219" s="132" t="s">
        <v>1131</v>
      </c>
      <c r="D219" s="132" t="s">
        <v>130</v>
      </c>
      <c r="E219" s="133" t="s">
        <v>2335</v>
      </c>
      <c r="F219" s="134" t="s">
        <v>2336</v>
      </c>
      <c r="G219" s="135" t="s">
        <v>136</v>
      </c>
      <c r="H219" s="136">
        <v>3.2040000000000002</v>
      </c>
      <c r="I219" s="137"/>
      <c r="J219" s="137">
        <f t="shared" si="30"/>
        <v>0</v>
      </c>
      <c r="K219" s="138"/>
      <c r="L219" s="17"/>
      <c r="M219" s="139"/>
      <c r="N219" s="140" t="s">
        <v>34</v>
      </c>
      <c r="O219" s="141">
        <v>0</v>
      </c>
      <c r="P219" s="141">
        <f t="shared" si="31"/>
        <v>0</v>
      </c>
      <c r="Q219" s="141">
        <v>0</v>
      </c>
      <c r="R219" s="141">
        <f t="shared" si="32"/>
        <v>0</v>
      </c>
      <c r="S219" s="141">
        <v>0</v>
      </c>
      <c r="T219" s="142">
        <f t="shared" si="33"/>
        <v>0</v>
      </c>
      <c r="AR219" s="143" t="s">
        <v>81</v>
      </c>
      <c r="AT219" s="143" t="s">
        <v>130</v>
      </c>
      <c r="AU219" s="143" t="s">
        <v>96</v>
      </c>
      <c r="AY219" s="6" t="s">
        <v>128</v>
      </c>
      <c r="BE219" s="144">
        <f t="shared" si="34"/>
        <v>0</v>
      </c>
      <c r="BF219" s="144">
        <f t="shared" si="35"/>
        <v>0</v>
      </c>
      <c r="BG219" s="144">
        <f t="shared" si="36"/>
        <v>0</v>
      </c>
      <c r="BH219" s="144">
        <f t="shared" si="37"/>
        <v>0</v>
      </c>
      <c r="BI219" s="144">
        <f t="shared" si="38"/>
        <v>0</v>
      </c>
      <c r="BJ219" s="6" t="s">
        <v>96</v>
      </c>
      <c r="BK219" s="144">
        <f t="shared" si="39"/>
        <v>0</v>
      </c>
      <c r="BL219" s="6" t="s">
        <v>81</v>
      </c>
      <c r="BM219" s="143" t="s">
        <v>415</v>
      </c>
    </row>
    <row r="220" spans="2:65" s="119" customFormat="1" ht="22.95" customHeight="1">
      <c r="B220" s="120"/>
      <c r="D220" s="121" t="s">
        <v>67</v>
      </c>
      <c r="E220" s="129" t="s">
        <v>87</v>
      </c>
      <c r="F220" s="129" t="s">
        <v>2337</v>
      </c>
      <c r="J220" s="130">
        <f>BK220</f>
        <v>0</v>
      </c>
      <c r="L220" s="120"/>
      <c r="M220" s="124"/>
      <c r="P220" s="125">
        <f>SUM(P221:P246)</f>
        <v>0</v>
      </c>
      <c r="R220" s="125">
        <f>SUM(R221:R246)</f>
        <v>177.25515697999998</v>
      </c>
      <c r="T220" s="126">
        <f>SUM(T221:T246)</f>
        <v>0</v>
      </c>
      <c r="AR220" s="121" t="s">
        <v>76</v>
      </c>
      <c r="AT220" s="127" t="s">
        <v>67</v>
      </c>
      <c r="AU220" s="127" t="s">
        <v>76</v>
      </c>
      <c r="AY220" s="121" t="s">
        <v>128</v>
      </c>
      <c r="BK220" s="128">
        <f>SUM(BK221:BK246)</f>
        <v>0</v>
      </c>
    </row>
    <row r="221" spans="2:65" s="16" customFormat="1" ht="24.15" customHeight="1">
      <c r="B221" s="131"/>
      <c r="C221" s="132" t="s">
        <v>309</v>
      </c>
      <c r="D221" s="132" t="s">
        <v>130</v>
      </c>
      <c r="E221" s="133" t="s">
        <v>2338</v>
      </c>
      <c r="F221" s="134" t="s">
        <v>2339</v>
      </c>
      <c r="G221" s="135" t="s">
        <v>136</v>
      </c>
      <c r="H221" s="136">
        <v>2.9809999999999999</v>
      </c>
      <c r="I221" s="137"/>
      <c r="J221" s="137">
        <f t="shared" ref="J221:J246" si="40">ROUND(I221*H221,2)</f>
        <v>0</v>
      </c>
      <c r="K221" s="138"/>
      <c r="L221" s="17"/>
      <c r="M221" s="139"/>
      <c r="N221" s="140" t="s">
        <v>34</v>
      </c>
      <c r="O221" s="141">
        <v>0</v>
      </c>
      <c r="P221" s="141">
        <f t="shared" ref="P221:P246" si="41">O221*H221</f>
        <v>0</v>
      </c>
      <c r="Q221" s="141">
        <v>5.126E-2</v>
      </c>
      <c r="R221" s="141">
        <f t="shared" ref="R221:R246" si="42">Q221*H221</f>
        <v>0.15280605999999999</v>
      </c>
      <c r="S221" s="141">
        <v>0</v>
      </c>
      <c r="T221" s="142">
        <f t="shared" ref="T221:T246" si="43">S221*H221</f>
        <v>0</v>
      </c>
      <c r="AR221" s="143" t="s">
        <v>81</v>
      </c>
      <c r="AT221" s="143" t="s">
        <v>130</v>
      </c>
      <c r="AU221" s="143" t="s">
        <v>96</v>
      </c>
      <c r="AY221" s="6" t="s">
        <v>128</v>
      </c>
      <c r="BE221" s="144">
        <f t="shared" ref="BE221:BE246" si="44">IF(N221="základná",J221,0)</f>
        <v>0</v>
      </c>
      <c r="BF221" s="144">
        <f t="shared" ref="BF221:BF246" si="45">IF(N221="znížená",J221,0)</f>
        <v>0</v>
      </c>
      <c r="BG221" s="144">
        <f t="shared" ref="BG221:BG246" si="46">IF(N221="zákl. prenesená",J221,0)</f>
        <v>0</v>
      </c>
      <c r="BH221" s="144">
        <f t="shared" ref="BH221:BH246" si="47">IF(N221="zníž. prenesená",J221,0)</f>
        <v>0</v>
      </c>
      <c r="BI221" s="144">
        <f t="shared" ref="BI221:BI246" si="48">IF(N221="nulová",J221,0)</f>
        <v>0</v>
      </c>
      <c r="BJ221" s="6" t="s">
        <v>96</v>
      </c>
      <c r="BK221" s="144">
        <f t="shared" ref="BK221:BK246" si="49">ROUND(I221*H221,2)</f>
        <v>0</v>
      </c>
      <c r="BL221" s="6" t="s">
        <v>81</v>
      </c>
      <c r="BM221" s="143" t="s">
        <v>418</v>
      </c>
    </row>
    <row r="222" spans="2:65" s="16" customFormat="1" ht="24.15" customHeight="1">
      <c r="B222" s="131"/>
      <c r="C222" s="132" t="s">
        <v>1136</v>
      </c>
      <c r="D222" s="132" t="s">
        <v>130</v>
      </c>
      <c r="E222" s="133" t="s">
        <v>2340</v>
      </c>
      <c r="F222" s="134" t="s">
        <v>2341</v>
      </c>
      <c r="G222" s="135" t="s">
        <v>136</v>
      </c>
      <c r="H222" s="136">
        <v>806.43100000000004</v>
      </c>
      <c r="I222" s="137"/>
      <c r="J222" s="137">
        <f t="shared" si="40"/>
        <v>0</v>
      </c>
      <c r="K222" s="138"/>
      <c r="L222" s="17"/>
      <c r="M222" s="139"/>
      <c r="N222" s="140" t="s">
        <v>34</v>
      </c>
      <c r="O222" s="141">
        <v>0</v>
      </c>
      <c r="P222" s="141">
        <f t="shared" si="41"/>
        <v>0</v>
      </c>
      <c r="Q222" s="141">
        <v>1.0000000000000001E-5</v>
      </c>
      <c r="R222" s="141">
        <f t="shared" si="42"/>
        <v>8.0643100000000016E-3</v>
      </c>
      <c r="S222" s="141">
        <v>0</v>
      </c>
      <c r="T222" s="142">
        <f t="shared" si="43"/>
        <v>0</v>
      </c>
      <c r="AR222" s="143" t="s">
        <v>81</v>
      </c>
      <c r="AT222" s="143" t="s">
        <v>130</v>
      </c>
      <c r="AU222" s="143" t="s">
        <v>96</v>
      </c>
      <c r="AY222" s="6" t="s">
        <v>128</v>
      </c>
      <c r="BE222" s="144">
        <f t="shared" si="44"/>
        <v>0</v>
      </c>
      <c r="BF222" s="144">
        <f t="shared" si="45"/>
        <v>0</v>
      </c>
      <c r="BG222" s="144">
        <f t="shared" si="46"/>
        <v>0</v>
      </c>
      <c r="BH222" s="144">
        <f t="shared" si="47"/>
        <v>0</v>
      </c>
      <c r="BI222" s="144">
        <f t="shared" si="48"/>
        <v>0</v>
      </c>
      <c r="BJ222" s="6" t="s">
        <v>96</v>
      </c>
      <c r="BK222" s="144">
        <f t="shared" si="49"/>
        <v>0</v>
      </c>
      <c r="BL222" s="6" t="s">
        <v>81</v>
      </c>
      <c r="BM222" s="143" t="s">
        <v>421</v>
      </c>
    </row>
    <row r="223" spans="2:65" s="16" customFormat="1" ht="24.15" customHeight="1">
      <c r="B223" s="131"/>
      <c r="C223" s="132" t="s">
        <v>312</v>
      </c>
      <c r="D223" s="132" t="s">
        <v>130</v>
      </c>
      <c r="E223" s="133" t="s">
        <v>2342</v>
      </c>
      <c r="F223" s="134" t="s">
        <v>2343</v>
      </c>
      <c r="G223" s="135" t="s">
        <v>136</v>
      </c>
      <c r="H223" s="136">
        <v>139.96</v>
      </c>
      <c r="I223" s="137"/>
      <c r="J223" s="137">
        <f t="shared" si="40"/>
        <v>0</v>
      </c>
      <c r="K223" s="138"/>
      <c r="L223" s="17"/>
      <c r="M223" s="139"/>
      <c r="N223" s="140" t="s">
        <v>34</v>
      </c>
      <c r="O223" s="141">
        <v>0</v>
      </c>
      <c r="P223" s="141">
        <f t="shared" si="41"/>
        <v>0</v>
      </c>
      <c r="Q223" s="141">
        <v>5.126E-2</v>
      </c>
      <c r="R223" s="141">
        <f t="shared" si="42"/>
        <v>7.1743496000000002</v>
      </c>
      <c r="S223" s="141">
        <v>0</v>
      </c>
      <c r="T223" s="142">
        <f t="shared" si="43"/>
        <v>0</v>
      </c>
      <c r="AR223" s="143" t="s">
        <v>81</v>
      </c>
      <c r="AT223" s="143" t="s">
        <v>130</v>
      </c>
      <c r="AU223" s="143" t="s">
        <v>96</v>
      </c>
      <c r="AY223" s="6" t="s">
        <v>128</v>
      </c>
      <c r="BE223" s="144">
        <f t="shared" si="44"/>
        <v>0</v>
      </c>
      <c r="BF223" s="144">
        <f t="shared" si="45"/>
        <v>0</v>
      </c>
      <c r="BG223" s="144">
        <f t="shared" si="46"/>
        <v>0</v>
      </c>
      <c r="BH223" s="144">
        <f t="shared" si="47"/>
        <v>0</v>
      </c>
      <c r="BI223" s="144">
        <f t="shared" si="48"/>
        <v>0</v>
      </c>
      <c r="BJ223" s="6" t="s">
        <v>96</v>
      </c>
      <c r="BK223" s="144">
        <f t="shared" si="49"/>
        <v>0</v>
      </c>
      <c r="BL223" s="6" t="s">
        <v>81</v>
      </c>
      <c r="BM223" s="143" t="s">
        <v>424</v>
      </c>
    </row>
    <row r="224" spans="2:65" s="16" customFormat="1" ht="16.5" customHeight="1">
      <c r="B224" s="131"/>
      <c r="C224" s="132" t="s">
        <v>1141</v>
      </c>
      <c r="D224" s="132" t="s">
        <v>130</v>
      </c>
      <c r="E224" s="133" t="s">
        <v>2344</v>
      </c>
      <c r="F224" s="134" t="s">
        <v>2345</v>
      </c>
      <c r="G224" s="135" t="s">
        <v>136</v>
      </c>
      <c r="H224" s="136">
        <v>662.91</v>
      </c>
      <c r="I224" s="137"/>
      <c r="J224" s="137">
        <f t="shared" si="40"/>
        <v>0</v>
      </c>
      <c r="K224" s="138"/>
      <c r="L224" s="17"/>
      <c r="M224" s="139"/>
      <c r="N224" s="140" t="s">
        <v>34</v>
      </c>
      <c r="O224" s="141">
        <v>0</v>
      </c>
      <c r="P224" s="141">
        <f t="shared" si="41"/>
        <v>0</v>
      </c>
      <c r="Q224" s="141">
        <v>4.5569999999999999E-2</v>
      </c>
      <c r="R224" s="141">
        <f t="shared" si="42"/>
        <v>30.208808699999999</v>
      </c>
      <c r="S224" s="141">
        <v>0</v>
      </c>
      <c r="T224" s="142">
        <f t="shared" si="43"/>
        <v>0</v>
      </c>
      <c r="AR224" s="143" t="s">
        <v>81</v>
      </c>
      <c r="AT224" s="143" t="s">
        <v>130</v>
      </c>
      <c r="AU224" s="143" t="s">
        <v>96</v>
      </c>
      <c r="AY224" s="6" t="s">
        <v>128</v>
      </c>
      <c r="BE224" s="144">
        <f t="shared" si="44"/>
        <v>0</v>
      </c>
      <c r="BF224" s="144">
        <f t="shared" si="45"/>
        <v>0</v>
      </c>
      <c r="BG224" s="144">
        <f t="shared" si="46"/>
        <v>0</v>
      </c>
      <c r="BH224" s="144">
        <f t="shared" si="47"/>
        <v>0</v>
      </c>
      <c r="BI224" s="144">
        <f t="shared" si="48"/>
        <v>0</v>
      </c>
      <c r="BJ224" s="6" t="s">
        <v>96</v>
      </c>
      <c r="BK224" s="144">
        <f t="shared" si="49"/>
        <v>0</v>
      </c>
      <c r="BL224" s="6" t="s">
        <v>81</v>
      </c>
      <c r="BM224" s="143" t="s">
        <v>427</v>
      </c>
    </row>
    <row r="225" spans="2:65" s="16" customFormat="1" ht="24.15" customHeight="1">
      <c r="B225" s="131"/>
      <c r="C225" s="132" t="s">
        <v>316</v>
      </c>
      <c r="D225" s="132" t="s">
        <v>130</v>
      </c>
      <c r="E225" s="133" t="s">
        <v>2346</v>
      </c>
      <c r="F225" s="134" t="s">
        <v>2347</v>
      </c>
      <c r="G225" s="135" t="s">
        <v>136</v>
      </c>
      <c r="H225" s="136">
        <v>642.68899999999996</v>
      </c>
      <c r="I225" s="137"/>
      <c r="J225" s="137">
        <f t="shared" si="40"/>
        <v>0</v>
      </c>
      <c r="K225" s="138"/>
      <c r="L225" s="17"/>
      <c r="M225" s="139"/>
      <c r="N225" s="140" t="s">
        <v>34</v>
      </c>
      <c r="O225" s="141">
        <v>0</v>
      </c>
      <c r="P225" s="141">
        <f t="shared" si="41"/>
        <v>0</v>
      </c>
      <c r="Q225" s="141">
        <v>3.4970000000000001E-2</v>
      </c>
      <c r="R225" s="141">
        <f t="shared" si="42"/>
        <v>22.47483433</v>
      </c>
      <c r="S225" s="141">
        <v>0</v>
      </c>
      <c r="T225" s="142">
        <f t="shared" si="43"/>
        <v>0</v>
      </c>
      <c r="AR225" s="143" t="s">
        <v>81</v>
      </c>
      <c r="AT225" s="143" t="s">
        <v>130</v>
      </c>
      <c r="AU225" s="143" t="s">
        <v>96</v>
      </c>
      <c r="AY225" s="6" t="s">
        <v>128</v>
      </c>
      <c r="BE225" s="144">
        <f t="shared" si="44"/>
        <v>0</v>
      </c>
      <c r="BF225" s="144">
        <f t="shared" si="45"/>
        <v>0</v>
      </c>
      <c r="BG225" s="144">
        <f t="shared" si="46"/>
        <v>0</v>
      </c>
      <c r="BH225" s="144">
        <f t="shared" si="47"/>
        <v>0</v>
      </c>
      <c r="BI225" s="144">
        <f t="shared" si="48"/>
        <v>0</v>
      </c>
      <c r="BJ225" s="6" t="s">
        <v>96</v>
      </c>
      <c r="BK225" s="144">
        <f t="shared" si="49"/>
        <v>0</v>
      </c>
      <c r="BL225" s="6" t="s">
        <v>81</v>
      </c>
      <c r="BM225" s="143" t="s">
        <v>430</v>
      </c>
    </row>
    <row r="226" spans="2:65" s="16" customFormat="1" ht="24.15" customHeight="1">
      <c r="B226" s="131"/>
      <c r="C226" s="132" t="s">
        <v>1146</v>
      </c>
      <c r="D226" s="132" t="s">
        <v>130</v>
      </c>
      <c r="E226" s="133" t="s">
        <v>2348</v>
      </c>
      <c r="F226" s="134" t="s">
        <v>2349</v>
      </c>
      <c r="G226" s="135" t="s">
        <v>136</v>
      </c>
      <c r="H226" s="136">
        <v>5.76</v>
      </c>
      <c r="I226" s="137"/>
      <c r="J226" s="137">
        <f t="shared" si="40"/>
        <v>0</v>
      </c>
      <c r="K226" s="138"/>
      <c r="L226" s="17"/>
      <c r="M226" s="139"/>
      <c r="N226" s="140" t="s">
        <v>34</v>
      </c>
      <c r="O226" s="141">
        <v>0</v>
      </c>
      <c r="P226" s="141">
        <f t="shared" si="41"/>
        <v>0</v>
      </c>
      <c r="Q226" s="141">
        <v>4.8090000000000001E-2</v>
      </c>
      <c r="R226" s="141">
        <f t="shared" si="42"/>
        <v>0.27699839999999998</v>
      </c>
      <c r="S226" s="141">
        <v>0</v>
      </c>
      <c r="T226" s="142">
        <f t="shared" si="43"/>
        <v>0</v>
      </c>
      <c r="AR226" s="143" t="s">
        <v>81</v>
      </c>
      <c r="AT226" s="143" t="s">
        <v>130</v>
      </c>
      <c r="AU226" s="143" t="s">
        <v>96</v>
      </c>
      <c r="AY226" s="6" t="s">
        <v>128</v>
      </c>
      <c r="BE226" s="144">
        <f t="shared" si="44"/>
        <v>0</v>
      </c>
      <c r="BF226" s="144">
        <f t="shared" si="45"/>
        <v>0</v>
      </c>
      <c r="BG226" s="144">
        <f t="shared" si="46"/>
        <v>0</v>
      </c>
      <c r="BH226" s="144">
        <f t="shared" si="47"/>
        <v>0</v>
      </c>
      <c r="BI226" s="144">
        <f t="shared" si="48"/>
        <v>0</v>
      </c>
      <c r="BJ226" s="6" t="s">
        <v>96</v>
      </c>
      <c r="BK226" s="144">
        <f t="shared" si="49"/>
        <v>0</v>
      </c>
      <c r="BL226" s="6" t="s">
        <v>81</v>
      </c>
      <c r="BM226" s="143" t="s">
        <v>433</v>
      </c>
    </row>
    <row r="227" spans="2:65" s="16" customFormat="1" ht="24.15" customHeight="1">
      <c r="B227" s="131"/>
      <c r="C227" s="132" t="s">
        <v>319</v>
      </c>
      <c r="D227" s="132" t="s">
        <v>130</v>
      </c>
      <c r="E227" s="133" t="s">
        <v>2350</v>
      </c>
      <c r="F227" s="134" t="s">
        <v>2351</v>
      </c>
      <c r="G227" s="135" t="s">
        <v>136</v>
      </c>
      <c r="H227" s="136">
        <v>69.197000000000003</v>
      </c>
      <c r="I227" s="137"/>
      <c r="J227" s="137">
        <f t="shared" si="40"/>
        <v>0</v>
      </c>
      <c r="K227" s="138"/>
      <c r="L227" s="17"/>
      <c r="M227" s="139"/>
      <c r="N227" s="140" t="s">
        <v>34</v>
      </c>
      <c r="O227" s="141">
        <v>0</v>
      </c>
      <c r="P227" s="141">
        <f t="shared" si="41"/>
        <v>0</v>
      </c>
      <c r="Q227" s="141">
        <v>3.0000000000000001E-5</v>
      </c>
      <c r="R227" s="141">
        <f t="shared" si="42"/>
        <v>2.0759100000000003E-3</v>
      </c>
      <c r="S227" s="141">
        <v>0</v>
      </c>
      <c r="T227" s="142">
        <f t="shared" si="43"/>
        <v>0</v>
      </c>
      <c r="AR227" s="143" t="s">
        <v>81</v>
      </c>
      <c r="AT227" s="143" t="s">
        <v>130</v>
      </c>
      <c r="AU227" s="143" t="s">
        <v>96</v>
      </c>
      <c r="AY227" s="6" t="s">
        <v>128</v>
      </c>
      <c r="BE227" s="144">
        <f t="shared" si="44"/>
        <v>0</v>
      </c>
      <c r="BF227" s="144">
        <f t="shared" si="45"/>
        <v>0</v>
      </c>
      <c r="BG227" s="144">
        <f t="shared" si="46"/>
        <v>0</v>
      </c>
      <c r="BH227" s="144">
        <f t="shared" si="47"/>
        <v>0</v>
      </c>
      <c r="BI227" s="144">
        <f t="shared" si="48"/>
        <v>0</v>
      </c>
      <c r="BJ227" s="6" t="s">
        <v>96</v>
      </c>
      <c r="BK227" s="144">
        <f t="shared" si="49"/>
        <v>0</v>
      </c>
      <c r="BL227" s="6" t="s">
        <v>81</v>
      </c>
      <c r="BM227" s="143" t="s">
        <v>436</v>
      </c>
    </row>
    <row r="228" spans="2:65" s="16" customFormat="1" ht="16.5" customHeight="1">
      <c r="B228" s="131"/>
      <c r="C228" s="132" t="s">
        <v>1151</v>
      </c>
      <c r="D228" s="132" t="s">
        <v>130</v>
      </c>
      <c r="E228" s="133" t="s">
        <v>2352</v>
      </c>
      <c r="F228" s="134" t="s">
        <v>2353</v>
      </c>
      <c r="G228" s="135" t="s">
        <v>136</v>
      </c>
      <c r="H228" s="136">
        <v>107.181</v>
      </c>
      <c r="I228" s="137"/>
      <c r="J228" s="137">
        <f t="shared" si="40"/>
        <v>0</v>
      </c>
      <c r="K228" s="138"/>
      <c r="L228" s="17"/>
      <c r="M228" s="139"/>
      <c r="N228" s="140" t="s">
        <v>34</v>
      </c>
      <c r="O228" s="141">
        <v>0</v>
      </c>
      <c r="P228" s="141">
        <f t="shared" si="41"/>
        <v>0</v>
      </c>
      <c r="Q228" s="141">
        <v>1.0000000000000001E-5</v>
      </c>
      <c r="R228" s="141">
        <f t="shared" si="42"/>
        <v>1.0718100000000001E-3</v>
      </c>
      <c r="S228" s="141">
        <v>0</v>
      </c>
      <c r="T228" s="142">
        <f t="shared" si="43"/>
        <v>0</v>
      </c>
      <c r="AR228" s="143" t="s">
        <v>81</v>
      </c>
      <c r="AT228" s="143" t="s">
        <v>130</v>
      </c>
      <c r="AU228" s="143" t="s">
        <v>96</v>
      </c>
      <c r="AY228" s="6" t="s">
        <v>128</v>
      </c>
      <c r="BE228" s="144">
        <f t="shared" si="44"/>
        <v>0</v>
      </c>
      <c r="BF228" s="144">
        <f t="shared" si="45"/>
        <v>0</v>
      </c>
      <c r="BG228" s="144">
        <f t="shared" si="46"/>
        <v>0</v>
      </c>
      <c r="BH228" s="144">
        <f t="shared" si="47"/>
        <v>0</v>
      </c>
      <c r="BI228" s="144">
        <f t="shared" si="48"/>
        <v>0</v>
      </c>
      <c r="BJ228" s="6" t="s">
        <v>96</v>
      </c>
      <c r="BK228" s="144">
        <f t="shared" si="49"/>
        <v>0</v>
      </c>
      <c r="BL228" s="6" t="s">
        <v>81</v>
      </c>
      <c r="BM228" s="143" t="s">
        <v>439</v>
      </c>
    </row>
    <row r="229" spans="2:65" s="16" customFormat="1" ht="16.5" customHeight="1">
      <c r="B229" s="131"/>
      <c r="C229" s="132" t="s">
        <v>326</v>
      </c>
      <c r="D229" s="132" t="s">
        <v>130</v>
      </c>
      <c r="E229" s="133" t="s">
        <v>2354</v>
      </c>
      <c r="F229" s="134" t="s">
        <v>2355</v>
      </c>
      <c r="G229" s="135" t="s">
        <v>136</v>
      </c>
      <c r="H229" s="136">
        <v>379.71600000000001</v>
      </c>
      <c r="I229" s="137"/>
      <c r="J229" s="137">
        <f t="shared" si="40"/>
        <v>0</v>
      </c>
      <c r="K229" s="138"/>
      <c r="L229" s="17"/>
      <c r="M229" s="139"/>
      <c r="N229" s="140" t="s">
        <v>34</v>
      </c>
      <c r="O229" s="141">
        <v>0</v>
      </c>
      <c r="P229" s="141">
        <f t="shared" si="41"/>
        <v>0</v>
      </c>
      <c r="Q229" s="141">
        <v>2.5799999999999998E-3</v>
      </c>
      <c r="R229" s="141">
        <f t="shared" si="42"/>
        <v>0.97966727999999992</v>
      </c>
      <c r="S229" s="141">
        <v>0</v>
      </c>
      <c r="T229" s="142">
        <f t="shared" si="43"/>
        <v>0</v>
      </c>
      <c r="AR229" s="143" t="s">
        <v>81</v>
      </c>
      <c r="AT229" s="143" t="s">
        <v>130</v>
      </c>
      <c r="AU229" s="143" t="s">
        <v>96</v>
      </c>
      <c r="AY229" s="6" t="s">
        <v>128</v>
      </c>
      <c r="BE229" s="144">
        <f t="shared" si="44"/>
        <v>0</v>
      </c>
      <c r="BF229" s="144">
        <f t="shared" si="45"/>
        <v>0</v>
      </c>
      <c r="BG229" s="144">
        <f t="shared" si="46"/>
        <v>0</v>
      </c>
      <c r="BH229" s="144">
        <f t="shared" si="47"/>
        <v>0</v>
      </c>
      <c r="BI229" s="144">
        <f t="shared" si="48"/>
        <v>0</v>
      </c>
      <c r="BJ229" s="6" t="s">
        <v>96</v>
      </c>
      <c r="BK229" s="144">
        <f t="shared" si="49"/>
        <v>0</v>
      </c>
      <c r="BL229" s="6" t="s">
        <v>81</v>
      </c>
      <c r="BM229" s="143" t="s">
        <v>442</v>
      </c>
    </row>
    <row r="230" spans="2:65" s="16" customFormat="1" ht="24.15" customHeight="1">
      <c r="B230" s="131"/>
      <c r="C230" s="132" t="s">
        <v>1156</v>
      </c>
      <c r="D230" s="132" t="s">
        <v>130</v>
      </c>
      <c r="E230" s="133" t="s">
        <v>2356</v>
      </c>
      <c r="F230" s="134" t="s">
        <v>2357</v>
      </c>
      <c r="G230" s="135" t="s">
        <v>136</v>
      </c>
      <c r="H230" s="136">
        <v>597.01300000000003</v>
      </c>
      <c r="I230" s="137"/>
      <c r="J230" s="137">
        <f t="shared" si="40"/>
        <v>0</v>
      </c>
      <c r="K230" s="138"/>
      <c r="L230" s="17"/>
      <c r="M230" s="139"/>
      <c r="N230" s="140" t="s">
        <v>34</v>
      </c>
      <c r="O230" s="141">
        <v>0</v>
      </c>
      <c r="P230" s="141">
        <f t="shared" si="41"/>
        <v>0</v>
      </c>
      <c r="Q230" s="141">
        <v>2.7000000000000001E-3</v>
      </c>
      <c r="R230" s="141">
        <f t="shared" si="42"/>
        <v>1.6119351000000002</v>
      </c>
      <c r="S230" s="141">
        <v>0</v>
      </c>
      <c r="T230" s="142">
        <f t="shared" si="43"/>
        <v>0</v>
      </c>
      <c r="AR230" s="143" t="s">
        <v>81</v>
      </c>
      <c r="AT230" s="143" t="s">
        <v>130</v>
      </c>
      <c r="AU230" s="143" t="s">
        <v>96</v>
      </c>
      <c r="AY230" s="6" t="s">
        <v>128</v>
      </c>
      <c r="BE230" s="144">
        <f t="shared" si="44"/>
        <v>0</v>
      </c>
      <c r="BF230" s="144">
        <f t="shared" si="45"/>
        <v>0</v>
      </c>
      <c r="BG230" s="144">
        <f t="shared" si="46"/>
        <v>0</v>
      </c>
      <c r="BH230" s="144">
        <f t="shared" si="47"/>
        <v>0</v>
      </c>
      <c r="BI230" s="144">
        <f t="shared" si="48"/>
        <v>0</v>
      </c>
      <c r="BJ230" s="6" t="s">
        <v>96</v>
      </c>
      <c r="BK230" s="144">
        <f t="shared" si="49"/>
        <v>0</v>
      </c>
      <c r="BL230" s="6" t="s">
        <v>81</v>
      </c>
      <c r="BM230" s="143" t="s">
        <v>445</v>
      </c>
    </row>
    <row r="231" spans="2:65" s="16" customFormat="1" ht="16.5" customHeight="1">
      <c r="B231" s="131"/>
      <c r="C231" s="132" t="s">
        <v>329</v>
      </c>
      <c r="D231" s="132" t="s">
        <v>130</v>
      </c>
      <c r="E231" s="133" t="s">
        <v>2358</v>
      </c>
      <c r="F231" s="134" t="s">
        <v>2359</v>
      </c>
      <c r="G231" s="135" t="s">
        <v>136</v>
      </c>
      <c r="H231" s="136">
        <v>70.734999999999999</v>
      </c>
      <c r="I231" s="137"/>
      <c r="J231" s="137">
        <f t="shared" si="40"/>
        <v>0</v>
      </c>
      <c r="K231" s="138"/>
      <c r="L231" s="17"/>
      <c r="M231" s="139"/>
      <c r="N231" s="140" t="s">
        <v>34</v>
      </c>
      <c r="O231" s="141">
        <v>0</v>
      </c>
      <c r="P231" s="141">
        <f t="shared" si="41"/>
        <v>0</v>
      </c>
      <c r="Q231" s="141">
        <v>1.3500000000000001E-3</v>
      </c>
      <c r="R231" s="141">
        <f t="shared" si="42"/>
        <v>9.5492250000000001E-2</v>
      </c>
      <c r="S231" s="141">
        <v>0</v>
      </c>
      <c r="T231" s="142">
        <f t="shared" si="43"/>
        <v>0</v>
      </c>
      <c r="AR231" s="143" t="s">
        <v>81</v>
      </c>
      <c r="AT231" s="143" t="s">
        <v>130</v>
      </c>
      <c r="AU231" s="143" t="s">
        <v>96</v>
      </c>
      <c r="AY231" s="6" t="s">
        <v>128</v>
      </c>
      <c r="BE231" s="144">
        <f t="shared" si="44"/>
        <v>0</v>
      </c>
      <c r="BF231" s="144">
        <f t="shared" si="45"/>
        <v>0</v>
      </c>
      <c r="BG231" s="144">
        <f t="shared" si="46"/>
        <v>0</v>
      </c>
      <c r="BH231" s="144">
        <f t="shared" si="47"/>
        <v>0</v>
      </c>
      <c r="BI231" s="144">
        <f t="shared" si="48"/>
        <v>0</v>
      </c>
      <c r="BJ231" s="6" t="s">
        <v>96</v>
      </c>
      <c r="BK231" s="144">
        <f t="shared" si="49"/>
        <v>0</v>
      </c>
      <c r="BL231" s="6" t="s">
        <v>81</v>
      </c>
      <c r="BM231" s="143" t="s">
        <v>448</v>
      </c>
    </row>
    <row r="232" spans="2:65" s="16" customFormat="1" ht="24.15" customHeight="1">
      <c r="B232" s="131"/>
      <c r="C232" s="132" t="s">
        <v>1161</v>
      </c>
      <c r="D232" s="132" t="s">
        <v>130</v>
      </c>
      <c r="E232" s="133" t="s">
        <v>2360</v>
      </c>
      <c r="F232" s="134" t="s">
        <v>2361</v>
      </c>
      <c r="G232" s="135" t="s">
        <v>136</v>
      </c>
      <c r="H232" s="136">
        <v>70.734999999999999</v>
      </c>
      <c r="I232" s="137"/>
      <c r="J232" s="137">
        <f t="shared" si="40"/>
        <v>0</v>
      </c>
      <c r="K232" s="138"/>
      <c r="L232" s="17"/>
      <c r="M232" s="139"/>
      <c r="N232" s="140" t="s">
        <v>34</v>
      </c>
      <c r="O232" s="141">
        <v>0</v>
      </c>
      <c r="P232" s="141">
        <f t="shared" si="41"/>
        <v>0</v>
      </c>
      <c r="Q232" s="141">
        <v>4.5599999999999998E-3</v>
      </c>
      <c r="R232" s="141">
        <f t="shared" si="42"/>
        <v>0.32255159999999999</v>
      </c>
      <c r="S232" s="141">
        <v>0</v>
      </c>
      <c r="T232" s="142">
        <f t="shared" si="43"/>
        <v>0</v>
      </c>
      <c r="AR232" s="143" t="s">
        <v>81</v>
      </c>
      <c r="AT232" s="143" t="s">
        <v>130</v>
      </c>
      <c r="AU232" s="143" t="s">
        <v>96</v>
      </c>
      <c r="AY232" s="6" t="s">
        <v>128</v>
      </c>
      <c r="BE232" s="144">
        <f t="shared" si="44"/>
        <v>0</v>
      </c>
      <c r="BF232" s="144">
        <f t="shared" si="45"/>
        <v>0</v>
      </c>
      <c r="BG232" s="144">
        <f t="shared" si="46"/>
        <v>0</v>
      </c>
      <c r="BH232" s="144">
        <f t="shared" si="47"/>
        <v>0</v>
      </c>
      <c r="BI232" s="144">
        <f t="shared" si="48"/>
        <v>0</v>
      </c>
      <c r="BJ232" s="6" t="s">
        <v>96</v>
      </c>
      <c r="BK232" s="144">
        <f t="shared" si="49"/>
        <v>0</v>
      </c>
      <c r="BL232" s="6" t="s">
        <v>81</v>
      </c>
      <c r="BM232" s="143" t="s">
        <v>452</v>
      </c>
    </row>
    <row r="233" spans="2:65" s="16" customFormat="1" ht="37.950000000000003" customHeight="1">
      <c r="B233" s="131"/>
      <c r="C233" s="132" t="s">
        <v>332</v>
      </c>
      <c r="D233" s="132" t="s">
        <v>130</v>
      </c>
      <c r="E233" s="133" t="s">
        <v>2362</v>
      </c>
      <c r="F233" s="134" t="s">
        <v>2363</v>
      </c>
      <c r="G233" s="135" t="s">
        <v>136</v>
      </c>
      <c r="H233" s="136">
        <v>671.44899999999996</v>
      </c>
      <c r="I233" s="137"/>
      <c r="J233" s="137">
        <f t="shared" si="40"/>
        <v>0</v>
      </c>
      <c r="K233" s="138"/>
      <c r="L233" s="17"/>
      <c r="M233" s="139"/>
      <c r="N233" s="140" t="s">
        <v>34</v>
      </c>
      <c r="O233" s="141">
        <v>0</v>
      </c>
      <c r="P233" s="141">
        <f t="shared" si="41"/>
        <v>0</v>
      </c>
      <c r="Q233" s="141">
        <v>1.7309999999999999E-2</v>
      </c>
      <c r="R233" s="141">
        <f t="shared" si="42"/>
        <v>11.622782189999999</v>
      </c>
      <c r="S233" s="141">
        <v>0</v>
      </c>
      <c r="T233" s="142">
        <f t="shared" si="43"/>
        <v>0</v>
      </c>
      <c r="AR233" s="143" t="s">
        <v>81</v>
      </c>
      <c r="AT233" s="143" t="s">
        <v>130</v>
      </c>
      <c r="AU233" s="143" t="s">
        <v>96</v>
      </c>
      <c r="AY233" s="6" t="s">
        <v>128</v>
      </c>
      <c r="BE233" s="144">
        <f t="shared" si="44"/>
        <v>0</v>
      </c>
      <c r="BF233" s="144">
        <f t="shared" si="45"/>
        <v>0</v>
      </c>
      <c r="BG233" s="144">
        <f t="shared" si="46"/>
        <v>0</v>
      </c>
      <c r="BH233" s="144">
        <f t="shared" si="47"/>
        <v>0</v>
      </c>
      <c r="BI233" s="144">
        <f t="shared" si="48"/>
        <v>0</v>
      </c>
      <c r="BJ233" s="6" t="s">
        <v>96</v>
      </c>
      <c r="BK233" s="144">
        <f t="shared" si="49"/>
        <v>0</v>
      </c>
      <c r="BL233" s="6" t="s">
        <v>81</v>
      </c>
      <c r="BM233" s="143" t="s">
        <v>456</v>
      </c>
    </row>
    <row r="234" spans="2:65" s="16" customFormat="1" ht="24.15" customHeight="1">
      <c r="B234" s="131"/>
      <c r="C234" s="132" t="s">
        <v>1166</v>
      </c>
      <c r="D234" s="132" t="s">
        <v>130</v>
      </c>
      <c r="E234" s="133" t="s">
        <v>2364</v>
      </c>
      <c r="F234" s="134" t="s">
        <v>2365</v>
      </c>
      <c r="G234" s="135" t="s">
        <v>136</v>
      </c>
      <c r="H234" s="136">
        <v>78.915999999999997</v>
      </c>
      <c r="I234" s="137"/>
      <c r="J234" s="137">
        <f t="shared" si="40"/>
        <v>0</v>
      </c>
      <c r="K234" s="138"/>
      <c r="L234" s="17"/>
      <c r="M234" s="139"/>
      <c r="N234" s="140" t="s">
        <v>34</v>
      </c>
      <c r="O234" s="141">
        <v>0</v>
      </c>
      <c r="P234" s="141">
        <f t="shared" si="41"/>
        <v>0</v>
      </c>
      <c r="Q234" s="141">
        <v>2.214E-2</v>
      </c>
      <c r="R234" s="141">
        <f t="shared" si="42"/>
        <v>1.74720024</v>
      </c>
      <c r="S234" s="141">
        <v>0</v>
      </c>
      <c r="T234" s="142">
        <f t="shared" si="43"/>
        <v>0</v>
      </c>
      <c r="AR234" s="143" t="s">
        <v>81</v>
      </c>
      <c r="AT234" s="143" t="s">
        <v>130</v>
      </c>
      <c r="AU234" s="143" t="s">
        <v>96</v>
      </c>
      <c r="AY234" s="6" t="s">
        <v>128</v>
      </c>
      <c r="BE234" s="144">
        <f t="shared" si="44"/>
        <v>0</v>
      </c>
      <c r="BF234" s="144">
        <f t="shared" si="45"/>
        <v>0</v>
      </c>
      <c r="BG234" s="144">
        <f t="shared" si="46"/>
        <v>0</v>
      </c>
      <c r="BH234" s="144">
        <f t="shared" si="47"/>
        <v>0</v>
      </c>
      <c r="BI234" s="144">
        <f t="shared" si="48"/>
        <v>0</v>
      </c>
      <c r="BJ234" s="6" t="s">
        <v>96</v>
      </c>
      <c r="BK234" s="144">
        <f t="shared" si="49"/>
        <v>0</v>
      </c>
      <c r="BL234" s="6" t="s">
        <v>81</v>
      </c>
      <c r="BM234" s="143" t="s">
        <v>459</v>
      </c>
    </row>
    <row r="235" spans="2:65" s="16" customFormat="1" ht="24.15" customHeight="1">
      <c r="B235" s="131"/>
      <c r="C235" s="132" t="s">
        <v>335</v>
      </c>
      <c r="D235" s="132" t="s">
        <v>130</v>
      </c>
      <c r="E235" s="133" t="s">
        <v>2366</v>
      </c>
      <c r="F235" s="134" t="s">
        <v>2367</v>
      </c>
      <c r="G235" s="135" t="s">
        <v>133</v>
      </c>
      <c r="H235" s="136">
        <v>4.3129999999999997</v>
      </c>
      <c r="I235" s="137"/>
      <c r="J235" s="137">
        <f t="shared" si="40"/>
        <v>0</v>
      </c>
      <c r="K235" s="138"/>
      <c r="L235" s="17"/>
      <c r="M235" s="139"/>
      <c r="N235" s="140" t="s">
        <v>34</v>
      </c>
      <c r="O235" s="141">
        <v>0</v>
      </c>
      <c r="P235" s="141">
        <f t="shared" si="41"/>
        <v>0</v>
      </c>
      <c r="Q235" s="141">
        <v>2.45329</v>
      </c>
      <c r="R235" s="141">
        <f t="shared" si="42"/>
        <v>10.581039769999999</v>
      </c>
      <c r="S235" s="141">
        <v>0</v>
      </c>
      <c r="T235" s="142">
        <f t="shared" si="43"/>
        <v>0</v>
      </c>
      <c r="AR235" s="143" t="s">
        <v>81</v>
      </c>
      <c r="AT235" s="143" t="s">
        <v>130</v>
      </c>
      <c r="AU235" s="143" t="s">
        <v>96</v>
      </c>
      <c r="AY235" s="6" t="s">
        <v>128</v>
      </c>
      <c r="BE235" s="144">
        <f t="shared" si="44"/>
        <v>0</v>
      </c>
      <c r="BF235" s="144">
        <f t="shared" si="45"/>
        <v>0</v>
      </c>
      <c r="BG235" s="144">
        <f t="shared" si="46"/>
        <v>0</v>
      </c>
      <c r="BH235" s="144">
        <f t="shared" si="47"/>
        <v>0</v>
      </c>
      <c r="BI235" s="144">
        <f t="shared" si="48"/>
        <v>0</v>
      </c>
      <c r="BJ235" s="6" t="s">
        <v>96</v>
      </c>
      <c r="BK235" s="144">
        <f t="shared" si="49"/>
        <v>0</v>
      </c>
      <c r="BL235" s="6" t="s">
        <v>81</v>
      </c>
      <c r="BM235" s="143" t="s">
        <v>462</v>
      </c>
    </row>
    <row r="236" spans="2:65" s="16" customFormat="1" ht="37.950000000000003" customHeight="1">
      <c r="B236" s="131"/>
      <c r="C236" s="132" t="s">
        <v>1171</v>
      </c>
      <c r="D236" s="132" t="s">
        <v>130</v>
      </c>
      <c r="E236" s="133" t="s">
        <v>2368</v>
      </c>
      <c r="F236" s="134" t="s">
        <v>2369</v>
      </c>
      <c r="G236" s="135" t="s">
        <v>133</v>
      </c>
      <c r="H236" s="136">
        <v>4.3129999999999997</v>
      </c>
      <c r="I236" s="137"/>
      <c r="J236" s="137">
        <f t="shared" si="40"/>
        <v>0</v>
      </c>
      <c r="K236" s="138"/>
      <c r="L236" s="17"/>
      <c r="M236" s="139"/>
      <c r="N236" s="140" t="s">
        <v>34</v>
      </c>
      <c r="O236" s="141">
        <v>0</v>
      </c>
      <c r="P236" s="141">
        <f t="shared" si="41"/>
        <v>0</v>
      </c>
      <c r="Q236" s="141">
        <v>0.04</v>
      </c>
      <c r="R236" s="141">
        <f t="shared" si="42"/>
        <v>0.17251999999999998</v>
      </c>
      <c r="S236" s="141">
        <v>0</v>
      </c>
      <c r="T236" s="142">
        <f t="shared" si="43"/>
        <v>0</v>
      </c>
      <c r="AR236" s="143" t="s">
        <v>81</v>
      </c>
      <c r="AT236" s="143" t="s">
        <v>130</v>
      </c>
      <c r="AU236" s="143" t="s">
        <v>96</v>
      </c>
      <c r="AY236" s="6" t="s">
        <v>128</v>
      </c>
      <c r="BE236" s="144">
        <f t="shared" si="44"/>
        <v>0</v>
      </c>
      <c r="BF236" s="144">
        <f t="shared" si="45"/>
        <v>0</v>
      </c>
      <c r="BG236" s="144">
        <f t="shared" si="46"/>
        <v>0</v>
      </c>
      <c r="BH236" s="144">
        <f t="shared" si="47"/>
        <v>0</v>
      </c>
      <c r="BI236" s="144">
        <f t="shared" si="48"/>
        <v>0</v>
      </c>
      <c r="BJ236" s="6" t="s">
        <v>96</v>
      </c>
      <c r="BK236" s="144">
        <f t="shared" si="49"/>
        <v>0</v>
      </c>
      <c r="BL236" s="6" t="s">
        <v>81</v>
      </c>
      <c r="BM236" s="143" t="s">
        <v>465</v>
      </c>
    </row>
    <row r="237" spans="2:65" s="16" customFormat="1" ht="21.75" customHeight="1">
      <c r="B237" s="131"/>
      <c r="C237" s="132" t="s">
        <v>338</v>
      </c>
      <c r="D237" s="132" t="s">
        <v>130</v>
      </c>
      <c r="E237" s="133" t="s">
        <v>2370</v>
      </c>
      <c r="F237" s="134" t="s">
        <v>2371</v>
      </c>
      <c r="G237" s="135" t="s">
        <v>133</v>
      </c>
      <c r="H237" s="136">
        <v>4.3129999999999997</v>
      </c>
      <c r="I237" s="137"/>
      <c r="J237" s="137">
        <f t="shared" si="40"/>
        <v>0</v>
      </c>
      <c r="K237" s="138"/>
      <c r="L237" s="17"/>
      <c r="M237" s="139"/>
      <c r="N237" s="140" t="s">
        <v>34</v>
      </c>
      <c r="O237" s="141">
        <v>0</v>
      </c>
      <c r="P237" s="141">
        <f t="shared" si="41"/>
        <v>0</v>
      </c>
      <c r="Q237" s="141">
        <v>0.01</v>
      </c>
      <c r="R237" s="141">
        <f t="shared" si="42"/>
        <v>4.3129999999999995E-2</v>
      </c>
      <c r="S237" s="141">
        <v>0</v>
      </c>
      <c r="T237" s="142">
        <f t="shared" si="43"/>
        <v>0</v>
      </c>
      <c r="AR237" s="143" t="s">
        <v>81</v>
      </c>
      <c r="AT237" s="143" t="s">
        <v>130</v>
      </c>
      <c r="AU237" s="143" t="s">
        <v>96</v>
      </c>
      <c r="AY237" s="6" t="s">
        <v>128</v>
      </c>
      <c r="BE237" s="144">
        <f t="shared" si="44"/>
        <v>0</v>
      </c>
      <c r="BF237" s="144">
        <f t="shared" si="45"/>
        <v>0</v>
      </c>
      <c r="BG237" s="144">
        <f t="shared" si="46"/>
        <v>0</v>
      </c>
      <c r="BH237" s="144">
        <f t="shared" si="47"/>
        <v>0</v>
      </c>
      <c r="BI237" s="144">
        <f t="shared" si="48"/>
        <v>0</v>
      </c>
      <c r="BJ237" s="6" t="s">
        <v>96</v>
      </c>
      <c r="BK237" s="144">
        <f t="shared" si="49"/>
        <v>0</v>
      </c>
      <c r="BL237" s="6" t="s">
        <v>81</v>
      </c>
      <c r="BM237" s="143" t="s">
        <v>468</v>
      </c>
    </row>
    <row r="238" spans="2:65" s="16" customFormat="1" ht="24.15" customHeight="1">
      <c r="B238" s="131"/>
      <c r="C238" s="132" t="s">
        <v>1176</v>
      </c>
      <c r="D238" s="132" t="s">
        <v>130</v>
      </c>
      <c r="E238" s="133" t="s">
        <v>2372</v>
      </c>
      <c r="F238" s="134" t="s">
        <v>2373</v>
      </c>
      <c r="G238" s="135" t="s">
        <v>136</v>
      </c>
      <c r="H238" s="136">
        <v>6.3</v>
      </c>
      <c r="I238" s="137"/>
      <c r="J238" s="137">
        <f t="shared" si="40"/>
        <v>0</v>
      </c>
      <c r="K238" s="138"/>
      <c r="L238" s="17"/>
      <c r="M238" s="139"/>
      <c r="N238" s="140" t="s">
        <v>34</v>
      </c>
      <c r="O238" s="141">
        <v>0</v>
      </c>
      <c r="P238" s="141">
        <f t="shared" si="41"/>
        <v>0</v>
      </c>
      <c r="Q238" s="141">
        <v>1.2099999999999999E-3</v>
      </c>
      <c r="R238" s="141">
        <f t="shared" si="42"/>
        <v>7.6229999999999996E-3</v>
      </c>
      <c r="S238" s="141">
        <v>0</v>
      </c>
      <c r="T238" s="142">
        <f t="shared" si="43"/>
        <v>0</v>
      </c>
      <c r="AR238" s="143" t="s">
        <v>81</v>
      </c>
      <c r="AT238" s="143" t="s">
        <v>130</v>
      </c>
      <c r="AU238" s="143" t="s">
        <v>96</v>
      </c>
      <c r="AY238" s="6" t="s">
        <v>128</v>
      </c>
      <c r="BE238" s="144">
        <f t="shared" si="44"/>
        <v>0</v>
      </c>
      <c r="BF238" s="144">
        <f t="shared" si="45"/>
        <v>0</v>
      </c>
      <c r="BG238" s="144">
        <f t="shared" si="46"/>
        <v>0</v>
      </c>
      <c r="BH238" s="144">
        <f t="shared" si="47"/>
        <v>0</v>
      </c>
      <c r="BI238" s="144">
        <f t="shared" si="48"/>
        <v>0</v>
      </c>
      <c r="BJ238" s="6" t="s">
        <v>96</v>
      </c>
      <c r="BK238" s="144">
        <f t="shared" si="49"/>
        <v>0</v>
      </c>
      <c r="BL238" s="6" t="s">
        <v>81</v>
      </c>
      <c r="BM238" s="143" t="s">
        <v>471</v>
      </c>
    </row>
    <row r="239" spans="2:65" s="16" customFormat="1" ht="24.15" customHeight="1">
      <c r="B239" s="131"/>
      <c r="C239" s="132" t="s">
        <v>341</v>
      </c>
      <c r="D239" s="132" t="s">
        <v>130</v>
      </c>
      <c r="E239" s="133" t="s">
        <v>2374</v>
      </c>
      <c r="F239" s="134" t="s">
        <v>2375</v>
      </c>
      <c r="G239" s="135" t="s">
        <v>136</v>
      </c>
      <c r="H239" s="136">
        <v>590.09500000000003</v>
      </c>
      <c r="I239" s="137"/>
      <c r="J239" s="137">
        <f t="shared" si="40"/>
        <v>0</v>
      </c>
      <c r="K239" s="138"/>
      <c r="L239" s="17"/>
      <c r="M239" s="139"/>
      <c r="N239" s="140" t="s">
        <v>34</v>
      </c>
      <c r="O239" s="141">
        <v>0</v>
      </c>
      <c r="P239" s="141">
        <f t="shared" si="41"/>
        <v>0</v>
      </c>
      <c r="Q239" s="141">
        <v>2.4499999999999999E-3</v>
      </c>
      <c r="R239" s="141">
        <f t="shared" si="42"/>
        <v>1.4457327500000001</v>
      </c>
      <c r="S239" s="141">
        <v>0</v>
      </c>
      <c r="T239" s="142">
        <f t="shared" si="43"/>
        <v>0</v>
      </c>
      <c r="AR239" s="143" t="s">
        <v>81</v>
      </c>
      <c r="AT239" s="143" t="s">
        <v>130</v>
      </c>
      <c r="AU239" s="143" t="s">
        <v>96</v>
      </c>
      <c r="AY239" s="6" t="s">
        <v>128</v>
      </c>
      <c r="BE239" s="144">
        <f t="shared" si="44"/>
        <v>0</v>
      </c>
      <c r="BF239" s="144">
        <f t="shared" si="45"/>
        <v>0</v>
      </c>
      <c r="BG239" s="144">
        <f t="shared" si="46"/>
        <v>0</v>
      </c>
      <c r="BH239" s="144">
        <f t="shared" si="47"/>
        <v>0</v>
      </c>
      <c r="BI239" s="144">
        <f t="shared" si="48"/>
        <v>0</v>
      </c>
      <c r="BJ239" s="6" t="s">
        <v>96</v>
      </c>
      <c r="BK239" s="144">
        <f t="shared" si="49"/>
        <v>0</v>
      </c>
      <c r="BL239" s="6" t="s">
        <v>81</v>
      </c>
      <c r="BM239" s="143" t="s">
        <v>474</v>
      </c>
    </row>
    <row r="240" spans="2:65" s="16" customFormat="1" ht="24.15" customHeight="1">
      <c r="B240" s="131"/>
      <c r="C240" s="132" t="s">
        <v>1181</v>
      </c>
      <c r="D240" s="132" t="s">
        <v>130</v>
      </c>
      <c r="E240" s="133" t="s">
        <v>2376</v>
      </c>
      <c r="F240" s="134" t="s">
        <v>2377</v>
      </c>
      <c r="G240" s="135" t="s">
        <v>136</v>
      </c>
      <c r="H240" s="136">
        <v>546.01700000000005</v>
      </c>
      <c r="I240" s="137"/>
      <c r="J240" s="137">
        <f t="shared" si="40"/>
        <v>0</v>
      </c>
      <c r="K240" s="138"/>
      <c r="L240" s="17"/>
      <c r="M240" s="139"/>
      <c r="N240" s="140" t="s">
        <v>34</v>
      </c>
      <c r="O240" s="141">
        <v>0</v>
      </c>
      <c r="P240" s="141">
        <f t="shared" si="41"/>
        <v>0</v>
      </c>
      <c r="Q240" s="141">
        <v>0</v>
      </c>
      <c r="R240" s="141">
        <f t="shared" si="42"/>
        <v>0</v>
      </c>
      <c r="S240" s="141">
        <v>0</v>
      </c>
      <c r="T240" s="142">
        <f t="shared" si="43"/>
        <v>0</v>
      </c>
      <c r="AR240" s="143" t="s">
        <v>81</v>
      </c>
      <c r="AT240" s="143" t="s">
        <v>130</v>
      </c>
      <c r="AU240" s="143" t="s">
        <v>96</v>
      </c>
      <c r="AY240" s="6" t="s">
        <v>128</v>
      </c>
      <c r="BE240" s="144">
        <f t="shared" si="44"/>
        <v>0</v>
      </c>
      <c r="BF240" s="144">
        <f t="shared" si="45"/>
        <v>0</v>
      </c>
      <c r="BG240" s="144">
        <f t="shared" si="46"/>
        <v>0</v>
      </c>
      <c r="BH240" s="144">
        <f t="shared" si="47"/>
        <v>0</v>
      </c>
      <c r="BI240" s="144">
        <f t="shared" si="48"/>
        <v>0</v>
      </c>
      <c r="BJ240" s="6" t="s">
        <v>96</v>
      </c>
      <c r="BK240" s="144">
        <f t="shared" si="49"/>
        <v>0</v>
      </c>
      <c r="BL240" s="6" t="s">
        <v>81</v>
      </c>
      <c r="BM240" s="143" t="s">
        <v>477</v>
      </c>
    </row>
    <row r="241" spans="2:65" s="16" customFormat="1" ht="21.75" customHeight="1">
      <c r="B241" s="131"/>
      <c r="C241" s="132" t="s">
        <v>344</v>
      </c>
      <c r="D241" s="132" t="s">
        <v>130</v>
      </c>
      <c r="E241" s="133" t="s">
        <v>2378</v>
      </c>
      <c r="F241" s="134" t="s">
        <v>2379</v>
      </c>
      <c r="G241" s="135" t="s">
        <v>136</v>
      </c>
      <c r="H241" s="136">
        <v>578.25</v>
      </c>
      <c r="I241" s="137"/>
      <c r="J241" s="137">
        <f t="shared" si="40"/>
        <v>0</v>
      </c>
      <c r="K241" s="138"/>
      <c r="L241" s="17"/>
      <c r="M241" s="139"/>
      <c r="N241" s="140" t="s">
        <v>34</v>
      </c>
      <c r="O241" s="141">
        <v>0</v>
      </c>
      <c r="P241" s="141">
        <f t="shared" si="41"/>
        <v>0</v>
      </c>
      <c r="Q241" s="141">
        <v>1E-4</v>
      </c>
      <c r="R241" s="141">
        <f t="shared" si="42"/>
        <v>5.7825000000000001E-2</v>
      </c>
      <c r="S241" s="141">
        <v>0</v>
      </c>
      <c r="T241" s="142">
        <f t="shared" si="43"/>
        <v>0</v>
      </c>
      <c r="AR241" s="143" t="s">
        <v>81</v>
      </c>
      <c r="AT241" s="143" t="s">
        <v>130</v>
      </c>
      <c r="AU241" s="143" t="s">
        <v>96</v>
      </c>
      <c r="AY241" s="6" t="s">
        <v>128</v>
      </c>
      <c r="BE241" s="144">
        <f t="shared" si="44"/>
        <v>0</v>
      </c>
      <c r="BF241" s="144">
        <f t="shared" si="45"/>
        <v>0</v>
      </c>
      <c r="BG241" s="144">
        <f t="shared" si="46"/>
        <v>0</v>
      </c>
      <c r="BH241" s="144">
        <f t="shared" si="47"/>
        <v>0</v>
      </c>
      <c r="BI241" s="144">
        <f t="shared" si="48"/>
        <v>0</v>
      </c>
      <c r="BJ241" s="6" t="s">
        <v>96</v>
      </c>
      <c r="BK241" s="144">
        <f t="shared" si="49"/>
        <v>0</v>
      </c>
      <c r="BL241" s="6" t="s">
        <v>81</v>
      </c>
      <c r="BM241" s="143" t="s">
        <v>480</v>
      </c>
    </row>
    <row r="242" spans="2:65" s="16" customFormat="1" ht="16.5" customHeight="1">
      <c r="B242" s="131"/>
      <c r="C242" s="132" t="s">
        <v>1186</v>
      </c>
      <c r="D242" s="132" t="s">
        <v>130</v>
      </c>
      <c r="E242" s="133" t="s">
        <v>2380</v>
      </c>
      <c r="F242" s="134" t="s">
        <v>2381</v>
      </c>
      <c r="G242" s="135" t="s">
        <v>136</v>
      </c>
      <c r="H242" s="136">
        <v>10.175000000000001</v>
      </c>
      <c r="I242" s="137"/>
      <c r="J242" s="137">
        <f t="shared" si="40"/>
        <v>0</v>
      </c>
      <c r="K242" s="138"/>
      <c r="L242" s="17"/>
      <c r="M242" s="139"/>
      <c r="N242" s="140" t="s">
        <v>34</v>
      </c>
      <c r="O242" s="141">
        <v>0</v>
      </c>
      <c r="P242" s="141">
        <f t="shared" si="41"/>
        <v>0</v>
      </c>
      <c r="Q242" s="141">
        <v>1.4999999999999999E-4</v>
      </c>
      <c r="R242" s="141">
        <f t="shared" si="42"/>
        <v>1.52625E-3</v>
      </c>
      <c r="S242" s="141">
        <v>0</v>
      </c>
      <c r="T242" s="142">
        <f t="shared" si="43"/>
        <v>0</v>
      </c>
      <c r="AR242" s="143" t="s">
        <v>81</v>
      </c>
      <c r="AT242" s="143" t="s">
        <v>130</v>
      </c>
      <c r="AU242" s="143" t="s">
        <v>96</v>
      </c>
      <c r="AY242" s="6" t="s">
        <v>128</v>
      </c>
      <c r="BE242" s="144">
        <f t="shared" si="44"/>
        <v>0</v>
      </c>
      <c r="BF242" s="144">
        <f t="shared" si="45"/>
        <v>0</v>
      </c>
      <c r="BG242" s="144">
        <f t="shared" si="46"/>
        <v>0</v>
      </c>
      <c r="BH242" s="144">
        <f t="shared" si="47"/>
        <v>0</v>
      </c>
      <c r="BI242" s="144">
        <f t="shared" si="48"/>
        <v>0</v>
      </c>
      <c r="BJ242" s="6" t="s">
        <v>96</v>
      </c>
      <c r="BK242" s="144">
        <f t="shared" si="49"/>
        <v>0</v>
      </c>
      <c r="BL242" s="6" t="s">
        <v>81</v>
      </c>
      <c r="BM242" s="143" t="s">
        <v>483</v>
      </c>
    </row>
    <row r="243" spans="2:65" s="16" customFormat="1" ht="16.5" customHeight="1">
      <c r="B243" s="131"/>
      <c r="C243" s="132" t="s">
        <v>347</v>
      </c>
      <c r="D243" s="132" t="s">
        <v>130</v>
      </c>
      <c r="E243" s="133" t="s">
        <v>2382</v>
      </c>
      <c r="F243" s="134" t="s">
        <v>2383</v>
      </c>
      <c r="G243" s="135" t="s">
        <v>136</v>
      </c>
      <c r="H243" s="136">
        <v>28.75</v>
      </c>
      <c r="I243" s="137"/>
      <c r="J243" s="137">
        <f t="shared" si="40"/>
        <v>0</v>
      </c>
      <c r="K243" s="138"/>
      <c r="L243" s="17"/>
      <c r="M243" s="139"/>
      <c r="N243" s="140" t="s">
        <v>34</v>
      </c>
      <c r="O243" s="141">
        <v>0</v>
      </c>
      <c r="P243" s="141">
        <f t="shared" si="41"/>
        <v>0</v>
      </c>
      <c r="Q243" s="141">
        <v>4.0000000000000002E-4</v>
      </c>
      <c r="R243" s="141">
        <f t="shared" si="42"/>
        <v>1.15E-2</v>
      </c>
      <c r="S243" s="141">
        <v>0</v>
      </c>
      <c r="T243" s="142">
        <f t="shared" si="43"/>
        <v>0</v>
      </c>
      <c r="AR243" s="143" t="s">
        <v>81</v>
      </c>
      <c r="AT243" s="143" t="s">
        <v>130</v>
      </c>
      <c r="AU243" s="143" t="s">
        <v>96</v>
      </c>
      <c r="AY243" s="6" t="s">
        <v>128</v>
      </c>
      <c r="BE243" s="144">
        <f t="shared" si="44"/>
        <v>0</v>
      </c>
      <c r="BF243" s="144">
        <f t="shared" si="45"/>
        <v>0</v>
      </c>
      <c r="BG243" s="144">
        <f t="shared" si="46"/>
        <v>0</v>
      </c>
      <c r="BH243" s="144">
        <f t="shared" si="47"/>
        <v>0</v>
      </c>
      <c r="BI243" s="144">
        <f t="shared" si="48"/>
        <v>0</v>
      </c>
      <c r="BJ243" s="6" t="s">
        <v>96</v>
      </c>
      <c r="BK243" s="144">
        <f t="shared" si="49"/>
        <v>0</v>
      </c>
      <c r="BL243" s="6" t="s">
        <v>81</v>
      </c>
      <c r="BM243" s="143" t="s">
        <v>486</v>
      </c>
    </row>
    <row r="244" spans="2:65" s="16" customFormat="1" ht="16.5" customHeight="1">
      <c r="B244" s="131"/>
      <c r="C244" s="132" t="s">
        <v>1191</v>
      </c>
      <c r="D244" s="132" t="s">
        <v>130</v>
      </c>
      <c r="E244" s="133" t="s">
        <v>2384</v>
      </c>
      <c r="F244" s="134" t="s">
        <v>2385</v>
      </c>
      <c r="G244" s="135" t="s">
        <v>136</v>
      </c>
      <c r="H244" s="136">
        <v>3.4830000000000001</v>
      </c>
      <c r="I244" s="137"/>
      <c r="J244" s="137">
        <f t="shared" si="40"/>
        <v>0</v>
      </c>
      <c r="K244" s="138"/>
      <c r="L244" s="17"/>
      <c r="M244" s="139"/>
      <c r="N244" s="140" t="s">
        <v>34</v>
      </c>
      <c r="O244" s="141">
        <v>0</v>
      </c>
      <c r="P244" s="141">
        <f t="shared" si="41"/>
        <v>0</v>
      </c>
      <c r="Q244" s="141">
        <v>5.5780000000000003E-2</v>
      </c>
      <c r="R244" s="141">
        <f t="shared" si="42"/>
        <v>0.19428174000000001</v>
      </c>
      <c r="S244" s="141">
        <v>0</v>
      </c>
      <c r="T244" s="142">
        <f t="shared" si="43"/>
        <v>0</v>
      </c>
      <c r="AR244" s="143" t="s">
        <v>81</v>
      </c>
      <c r="AT244" s="143" t="s">
        <v>130</v>
      </c>
      <c r="AU244" s="143" t="s">
        <v>96</v>
      </c>
      <c r="AY244" s="6" t="s">
        <v>128</v>
      </c>
      <c r="BE244" s="144">
        <f t="shared" si="44"/>
        <v>0</v>
      </c>
      <c r="BF244" s="144">
        <f t="shared" si="45"/>
        <v>0</v>
      </c>
      <c r="BG244" s="144">
        <f t="shared" si="46"/>
        <v>0</v>
      </c>
      <c r="BH244" s="144">
        <f t="shared" si="47"/>
        <v>0</v>
      </c>
      <c r="BI244" s="144">
        <f t="shared" si="48"/>
        <v>0</v>
      </c>
      <c r="BJ244" s="6" t="s">
        <v>96</v>
      </c>
      <c r="BK244" s="144">
        <f t="shared" si="49"/>
        <v>0</v>
      </c>
      <c r="BL244" s="6" t="s">
        <v>81</v>
      </c>
      <c r="BM244" s="143" t="s">
        <v>489</v>
      </c>
    </row>
    <row r="245" spans="2:65" s="16" customFormat="1" ht="37.950000000000003" customHeight="1">
      <c r="B245" s="131"/>
      <c r="C245" s="132" t="s">
        <v>350</v>
      </c>
      <c r="D245" s="132" t="s">
        <v>130</v>
      </c>
      <c r="E245" s="133" t="s">
        <v>2386</v>
      </c>
      <c r="F245" s="134" t="s">
        <v>2387</v>
      </c>
      <c r="G245" s="135" t="s">
        <v>136</v>
      </c>
      <c r="H245" s="136">
        <v>546.01700000000005</v>
      </c>
      <c r="I245" s="137"/>
      <c r="J245" s="137">
        <f t="shared" si="40"/>
        <v>0</v>
      </c>
      <c r="K245" s="138"/>
      <c r="L245" s="17"/>
      <c r="M245" s="139"/>
      <c r="N245" s="140" t="s">
        <v>34</v>
      </c>
      <c r="O245" s="141">
        <v>0</v>
      </c>
      <c r="P245" s="141">
        <f t="shared" si="41"/>
        <v>0</v>
      </c>
      <c r="Q245" s="141">
        <v>0.15956999999999999</v>
      </c>
      <c r="R245" s="141">
        <f t="shared" si="42"/>
        <v>87.127932690000009</v>
      </c>
      <c r="S245" s="141">
        <v>0</v>
      </c>
      <c r="T245" s="142">
        <f t="shared" si="43"/>
        <v>0</v>
      </c>
      <c r="AR245" s="143" t="s">
        <v>81</v>
      </c>
      <c r="AT245" s="143" t="s">
        <v>130</v>
      </c>
      <c r="AU245" s="143" t="s">
        <v>96</v>
      </c>
      <c r="AY245" s="6" t="s">
        <v>128</v>
      </c>
      <c r="BE245" s="144">
        <f t="shared" si="44"/>
        <v>0</v>
      </c>
      <c r="BF245" s="144">
        <f t="shared" si="45"/>
        <v>0</v>
      </c>
      <c r="BG245" s="144">
        <f t="shared" si="46"/>
        <v>0</v>
      </c>
      <c r="BH245" s="144">
        <f t="shared" si="47"/>
        <v>0</v>
      </c>
      <c r="BI245" s="144">
        <f t="shared" si="48"/>
        <v>0</v>
      </c>
      <c r="BJ245" s="6" t="s">
        <v>96</v>
      </c>
      <c r="BK245" s="144">
        <f t="shared" si="49"/>
        <v>0</v>
      </c>
      <c r="BL245" s="6" t="s">
        <v>81</v>
      </c>
      <c r="BM245" s="143" t="s">
        <v>492</v>
      </c>
    </row>
    <row r="246" spans="2:65" s="16" customFormat="1" ht="33" customHeight="1">
      <c r="B246" s="131"/>
      <c r="C246" s="132" t="s">
        <v>1196</v>
      </c>
      <c r="D246" s="132" t="s">
        <v>130</v>
      </c>
      <c r="E246" s="133" t="s">
        <v>2388</v>
      </c>
      <c r="F246" s="134" t="s">
        <v>2389</v>
      </c>
      <c r="G246" s="135" t="s">
        <v>136</v>
      </c>
      <c r="H246" s="136">
        <v>6.3</v>
      </c>
      <c r="I246" s="137"/>
      <c r="J246" s="137">
        <f t="shared" si="40"/>
        <v>0</v>
      </c>
      <c r="K246" s="138"/>
      <c r="L246" s="17"/>
      <c r="M246" s="139"/>
      <c r="N246" s="140" t="s">
        <v>34</v>
      </c>
      <c r="O246" s="141">
        <v>0</v>
      </c>
      <c r="P246" s="141">
        <f t="shared" si="41"/>
        <v>0</v>
      </c>
      <c r="Q246" s="141">
        <v>0.14815999999999999</v>
      </c>
      <c r="R246" s="141">
        <f t="shared" si="42"/>
        <v>0.9334079999999999</v>
      </c>
      <c r="S246" s="141">
        <v>0</v>
      </c>
      <c r="T246" s="142">
        <f t="shared" si="43"/>
        <v>0</v>
      </c>
      <c r="AR246" s="143" t="s">
        <v>81</v>
      </c>
      <c r="AT246" s="143" t="s">
        <v>130</v>
      </c>
      <c r="AU246" s="143" t="s">
        <v>96</v>
      </c>
      <c r="AY246" s="6" t="s">
        <v>128</v>
      </c>
      <c r="BE246" s="144">
        <f t="shared" si="44"/>
        <v>0</v>
      </c>
      <c r="BF246" s="144">
        <f t="shared" si="45"/>
        <v>0</v>
      </c>
      <c r="BG246" s="144">
        <f t="shared" si="46"/>
        <v>0</v>
      </c>
      <c r="BH246" s="144">
        <f t="shared" si="47"/>
        <v>0</v>
      </c>
      <c r="BI246" s="144">
        <f t="shared" si="48"/>
        <v>0</v>
      </c>
      <c r="BJ246" s="6" t="s">
        <v>96</v>
      </c>
      <c r="BK246" s="144">
        <f t="shared" si="49"/>
        <v>0</v>
      </c>
      <c r="BL246" s="6" t="s">
        <v>81</v>
      </c>
      <c r="BM246" s="143" t="s">
        <v>495</v>
      </c>
    </row>
    <row r="247" spans="2:65" s="119" customFormat="1" ht="22.95" customHeight="1">
      <c r="B247" s="120"/>
      <c r="D247" s="121" t="s">
        <v>67</v>
      </c>
      <c r="E247" s="129" t="s">
        <v>93</v>
      </c>
      <c r="F247" s="129" t="s">
        <v>313</v>
      </c>
      <c r="J247" s="130">
        <f>BK247</f>
        <v>0</v>
      </c>
      <c r="L247" s="120"/>
      <c r="M247" s="124"/>
      <c r="P247" s="125">
        <f>SUM(P248:P257)</f>
        <v>0</v>
      </c>
      <c r="R247" s="125">
        <f>SUM(R248:R257)</f>
        <v>3.0981777799999999</v>
      </c>
      <c r="T247" s="126">
        <f>SUM(T248:T257)</f>
        <v>0</v>
      </c>
      <c r="AR247" s="121" t="s">
        <v>76</v>
      </c>
      <c r="AT247" s="127" t="s">
        <v>67</v>
      </c>
      <c r="AU247" s="127" t="s">
        <v>76</v>
      </c>
      <c r="AY247" s="121" t="s">
        <v>128</v>
      </c>
      <c r="BK247" s="128">
        <f>SUM(BK248:BK257)</f>
        <v>0</v>
      </c>
    </row>
    <row r="248" spans="2:65" s="16" customFormat="1" ht="24.15" customHeight="1">
      <c r="B248" s="131"/>
      <c r="C248" s="132" t="s">
        <v>353</v>
      </c>
      <c r="D248" s="132" t="s">
        <v>130</v>
      </c>
      <c r="E248" s="133" t="s">
        <v>2390</v>
      </c>
      <c r="F248" s="134" t="s">
        <v>2391</v>
      </c>
      <c r="G248" s="135" t="s">
        <v>136</v>
      </c>
      <c r="H248" s="136">
        <v>10.766</v>
      </c>
      <c r="I248" s="137"/>
      <c r="J248" s="137">
        <f t="shared" ref="J248:J257" si="50">ROUND(I248*H248,2)</f>
        <v>0</v>
      </c>
      <c r="K248" s="138"/>
      <c r="L248" s="17"/>
      <c r="M248" s="139"/>
      <c r="N248" s="140" t="s">
        <v>34</v>
      </c>
      <c r="O248" s="141">
        <v>0</v>
      </c>
      <c r="P248" s="141">
        <f t="shared" ref="P248:P257" si="51">O248*H248</f>
        <v>0</v>
      </c>
      <c r="Q248" s="141">
        <v>6.3000000000000003E-4</v>
      </c>
      <c r="R248" s="141">
        <f t="shared" ref="R248:R257" si="52">Q248*H248</f>
        <v>6.7825799999999999E-3</v>
      </c>
      <c r="S248" s="141">
        <v>0</v>
      </c>
      <c r="T248" s="142">
        <f t="shared" ref="T248:T257" si="53">S248*H248</f>
        <v>0</v>
      </c>
      <c r="AR248" s="143" t="s">
        <v>81</v>
      </c>
      <c r="AT248" s="143" t="s">
        <v>130</v>
      </c>
      <c r="AU248" s="143" t="s">
        <v>96</v>
      </c>
      <c r="AY248" s="6" t="s">
        <v>128</v>
      </c>
      <c r="BE248" s="144">
        <f t="shared" ref="BE248:BE257" si="54">IF(N248="základná",J248,0)</f>
        <v>0</v>
      </c>
      <c r="BF248" s="144">
        <f t="shared" ref="BF248:BF257" si="55">IF(N248="znížená",J248,0)</f>
        <v>0</v>
      </c>
      <c r="BG248" s="144">
        <f t="shared" ref="BG248:BG257" si="56">IF(N248="zákl. prenesená",J248,0)</f>
        <v>0</v>
      </c>
      <c r="BH248" s="144">
        <f t="shared" ref="BH248:BH257" si="57">IF(N248="zníž. prenesená",J248,0)</f>
        <v>0</v>
      </c>
      <c r="BI248" s="144">
        <f t="shared" ref="BI248:BI257" si="58">IF(N248="nulová",J248,0)</f>
        <v>0</v>
      </c>
      <c r="BJ248" s="6" t="s">
        <v>96</v>
      </c>
      <c r="BK248" s="144">
        <f t="shared" ref="BK248:BK257" si="59">ROUND(I248*H248,2)</f>
        <v>0</v>
      </c>
      <c r="BL248" s="6" t="s">
        <v>81</v>
      </c>
      <c r="BM248" s="143" t="s">
        <v>498</v>
      </c>
    </row>
    <row r="249" spans="2:65" s="16" customFormat="1" ht="24.15" customHeight="1">
      <c r="B249" s="131"/>
      <c r="C249" s="132" t="s">
        <v>1201</v>
      </c>
      <c r="D249" s="132" t="s">
        <v>130</v>
      </c>
      <c r="E249" s="133" t="s">
        <v>2392</v>
      </c>
      <c r="F249" s="134" t="s">
        <v>2393</v>
      </c>
      <c r="G249" s="135" t="s">
        <v>136</v>
      </c>
      <c r="H249" s="136">
        <v>11.462</v>
      </c>
      <c r="I249" s="137"/>
      <c r="J249" s="137">
        <f t="shared" si="50"/>
        <v>0</v>
      </c>
      <c r="K249" s="138"/>
      <c r="L249" s="17"/>
      <c r="M249" s="139"/>
      <c r="N249" s="140" t="s">
        <v>34</v>
      </c>
      <c r="O249" s="141">
        <v>0</v>
      </c>
      <c r="P249" s="141">
        <f t="shared" si="51"/>
        <v>0</v>
      </c>
      <c r="Q249" s="141">
        <v>1.58E-3</v>
      </c>
      <c r="R249" s="141">
        <f t="shared" si="52"/>
        <v>1.8109960000000001E-2</v>
      </c>
      <c r="S249" s="141">
        <v>0</v>
      </c>
      <c r="T249" s="142">
        <f t="shared" si="53"/>
        <v>0</v>
      </c>
      <c r="AR249" s="143" t="s">
        <v>81</v>
      </c>
      <c r="AT249" s="143" t="s">
        <v>130</v>
      </c>
      <c r="AU249" s="143" t="s">
        <v>96</v>
      </c>
      <c r="AY249" s="6" t="s">
        <v>128</v>
      </c>
      <c r="BE249" s="144">
        <f t="shared" si="54"/>
        <v>0</v>
      </c>
      <c r="BF249" s="144">
        <f t="shared" si="55"/>
        <v>0</v>
      </c>
      <c r="BG249" s="144">
        <f t="shared" si="56"/>
        <v>0</v>
      </c>
      <c r="BH249" s="144">
        <f t="shared" si="57"/>
        <v>0</v>
      </c>
      <c r="BI249" s="144">
        <f t="shared" si="58"/>
        <v>0</v>
      </c>
      <c r="BJ249" s="6" t="s">
        <v>96</v>
      </c>
      <c r="BK249" s="144">
        <f t="shared" si="59"/>
        <v>0</v>
      </c>
      <c r="BL249" s="6" t="s">
        <v>81</v>
      </c>
      <c r="BM249" s="143" t="s">
        <v>501</v>
      </c>
    </row>
    <row r="250" spans="2:65" s="16" customFormat="1" ht="24.15" customHeight="1">
      <c r="B250" s="131"/>
      <c r="C250" s="132" t="s">
        <v>356</v>
      </c>
      <c r="D250" s="132" t="s">
        <v>130</v>
      </c>
      <c r="E250" s="133" t="s">
        <v>2394</v>
      </c>
      <c r="F250" s="134" t="s">
        <v>2395</v>
      </c>
      <c r="G250" s="135" t="s">
        <v>136</v>
      </c>
      <c r="H250" s="136">
        <v>746.66399999999999</v>
      </c>
      <c r="I250" s="137"/>
      <c r="J250" s="137">
        <f t="shared" si="50"/>
        <v>0</v>
      </c>
      <c r="K250" s="138"/>
      <c r="L250" s="17"/>
      <c r="M250" s="139"/>
      <c r="N250" s="140" t="s">
        <v>34</v>
      </c>
      <c r="O250" s="141">
        <v>0</v>
      </c>
      <c r="P250" s="141">
        <f t="shared" si="51"/>
        <v>0</v>
      </c>
      <c r="Q250" s="141">
        <v>0</v>
      </c>
      <c r="R250" s="141">
        <f t="shared" si="52"/>
        <v>0</v>
      </c>
      <c r="S250" s="141">
        <v>0</v>
      </c>
      <c r="T250" s="142">
        <f t="shared" si="53"/>
        <v>0</v>
      </c>
      <c r="AR250" s="143" t="s">
        <v>81</v>
      </c>
      <c r="AT250" s="143" t="s">
        <v>130</v>
      </c>
      <c r="AU250" s="143" t="s">
        <v>96</v>
      </c>
      <c r="AY250" s="6" t="s">
        <v>128</v>
      </c>
      <c r="BE250" s="144">
        <f t="shared" si="54"/>
        <v>0</v>
      </c>
      <c r="BF250" s="144">
        <f t="shared" si="55"/>
        <v>0</v>
      </c>
      <c r="BG250" s="144">
        <f t="shared" si="56"/>
        <v>0</v>
      </c>
      <c r="BH250" s="144">
        <f t="shared" si="57"/>
        <v>0</v>
      </c>
      <c r="BI250" s="144">
        <f t="shared" si="58"/>
        <v>0</v>
      </c>
      <c r="BJ250" s="6" t="s">
        <v>96</v>
      </c>
      <c r="BK250" s="144">
        <f t="shared" si="59"/>
        <v>0</v>
      </c>
      <c r="BL250" s="6" t="s">
        <v>81</v>
      </c>
      <c r="BM250" s="143" t="s">
        <v>504</v>
      </c>
    </row>
    <row r="251" spans="2:65" s="16" customFormat="1" ht="24.15" customHeight="1">
      <c r="B251" s="131"/>
      <c r="C251" s="132" t="s">
        <v>1206</v>
      </c>
      <c r="D251" s="132" t="s">
        <v>130</v>
      </c>
      <c r="E251" s="133" t="s">
        <v>2396</v>
      </c>
      <c r="F251" s="134" t="s">
        <v>2397</v>
      </c>
      <c r="G251" s="135" t="s">
        <v>136</v>
      </c>
      <c r="H251" s="136">
        <v>1493.328</v>
      </c>
      <c r="I251" s="137"/>
      <c r="J251" s="137">
        <f t="shared" si="50"/>
        <v>0</v>
      </c>
      <c r="K251" s="138"/>
      <c r="L251" s="17"/>
      <c r="M251" s="139"/>
      <c r="N251" s="140" t="s">
        <v>34</v>
      </c>
      <c r="O251" s="141">
        <v>0</v>
      </c>
      <c r="P251" s="141">
        <f t="shared" si="51"/>
        <v>0</v>
      </c>
      <c r="Q251" s="141">
        <v>6.9999999999999999E-4</v>
      </c>
      <c r="R251" s="141">
        <f t="shared" si="52"/>
        <v>1.0453296000000001</v>
      </c>
      <c r="S251" s="141">
        <v>0</v>
      </c>
      <c r="T251" s="142">
        <f t="shared" si="53"/>
        <v>0</v>
      </c>
      <c r="AR251" s="143" t="s">
        <v>81</v>
      </c>
      <c r="AT251" s="143" t="s">
        <v>130</v>
      </c>
      <c r="AU251" s="143" t="s">
        <v>96</v>
      </c>
      <c r="AY251" s="6" t="s">
        <v>128</v>
      </c>
      <c r="BE251" s="144">
        <f t="shared" si="54"/>
        <v>0</v>
      </c>
      <c r="BF251" s="144">
        <f t="shared" si="55"/>
        <v>0</v>
      </c>
      <c r="BG251" s="144">
        <f t="shared" si="56"/>
        <v>0</v>
      </c>
      <c r="BH251" s="144">
        <f t="shared" si="57"/>
        <v>0</v>
      </c>
      <c r="BI251" s="144">
        <f t="shared" si="58"/>
        <v>0</v>
      </c>
      <c r="BJ251" s="6" t="s">
        <v>96</v>
      </c>
      <c r="BK251" s="144">
        <f t="shared" si="59"/>
        <v>0</v>
      </c>
      <c r="BL251" s="6" t="s">
        <v>81</v>
      </c>
      <c r="BM251" s="143" t="s">
        <v>507</v>
      </c>
    </row>
    <row r="252" spans="2:65" s="16" customFormat="1" ht="24.15" customHeight="1">
      <c r="B252" s="131"/>
      <c r="C252" s="132" t="s">
        <v>359</v>
      </c>
      <c r="D252" s="132" t="s">
        <v>130</v>
      </c>
      <c r="E252" s="133" t="s">
        <v>2398</v>
      </c>
      <c r="F252" s="134" t="s">
        <v>2399</v>
      </c>
      <c r="G252" s="135" t="s">
        <v>136</v>
      </c>
      <c r="H252" s="136">
        <v>746.66399999999999</v>
      </c>
      <c r="I252" s="137"/>
      <c r="J252" s="137">
        <f t="shared" si="50"/>
        <v>0</v>
      </c>
      <c r="K252" s="138"/>
      <c r="L252" s="17"/>
      <c r="M252" s="139"/>
      <c r="N252" s="140" t="s">
        <v>34</v>
      </c>
      <c r="O252" s="141">
        <v>0</v>
      </c>
      <c r="P252" s="141">
        <f t="shared" si="51"/>
        <v>0</v>
      </c>
      <c r="Q252" s="141">
        <v>0</v>
      </c>
      <c r="R252" s="141">
        <f t="shared" si="52"/>
        <v>0</v>
      </c>
      <c r="S252" s="141">
        <v>0</v>
      </c>
      <c r="T252" s="142">
        <f t="shared" si="53"/>
        <v>0</v>
      </c>
      <c r="AR252" s="143" t="s">
        <v>81</v>
      </c>
      <c r="AT252" s="143" t="s">
        <v>130</v>
      </c>
      <c r="AU252" s="143" t="s">
        <v>96</v>
      </c>
      <c r="AY252" s="6" t="s">
        <v>128</v>
      </c>
      <c r="BE252" s="144">
        <f t="shared" si="54"/>
        <v>0</v>
      </c>
      <c r="BF252" s="144">
        <f t="shared" si="55"/>
        <v>0</v>
      </c>
      <c r="BG252" s="144">
        <f t="shared" si="56"/>
        <v>0</v>
      </c>
      <c r="BH252" s="144">
        <f t="shared" si="57"/>
        <v>0</v>
      </c>
      <c r="BI252" s="144">
        <f t="shared" si="58"/>
        <v>0</v>
      </c>
      <c r="BJ252" s="6" t="s">
        <v>96</v>
      </c>
      <c r="BK252" s="144">
        <f t="shared" si="59"/>
        <v>0</v>
      </c>
      <c r="BL252" s="6" t="s">
        <v>81</v>
      </c>
      <c r="BM252" s="143" t="s">
        <v>510</v>
      </c>
    </row>
    <row r="253" spans="2:65" s="16" customFormat="1" ht="21.75" customHeight="1">
      <c r="B253" s="131"/>
      <c r="C253" s="132" t="s">
        <v>1211</v>
      </c>
      <c r="D253" s="132" t="s">
        <v>130</v>
      </c>
      <c r="E253" s="133" t="s">
        <v>2400</v>
      </c>
      <c r="F253" s="134" t="s">
        <v>2401</v>
      </c>
      <c r="G253" s="135" t="s">
        <v>136</v>
      </c>
      <c r="H253" s="136">
        <v>342.64</v>
      </c>
      <c r="I253" s="137"/>
      <c r="J253" s="137">
        <f t="shared" si="50"/>
        <v>0</v>
      </c>
      <c r="K253" s="138"/>
      <c r="L253" s="17"/>
      <c r="M253" s="139"/>
      <c r="N253" s="140" t="s">
        <v>34</v>
      </c>
      <c r="O253" s="141">
        <v>0</v>
      </c>
      <c r="P253" s="141">
        <f t="shared" si="51"/>
        <v>0</v>
      </c>
      <c r="Q253" s="141">
        <v>5.8799999999999998E-3</v>
      </c>
      <c r="R253" s="141">
        <f t="shared" si="52"/>
        <v>2.0147231999999997</v>
      </c>
      <c r="S253" s="141">
        <v>0</v>
      </c>
      <c r="T253" s="142">
        <f t="shared" si="53"/>
        <v>0</v>
      </c>
      <c r="AR253" s="143" t="s">
        <v>81</v>
      </c>
      <c r="AT253" s="143" t="s">
        <v>130</v>
      </c>
      <c r="AU253" s="143" t="s">
        <v>96</v>
      </c>
      <c r="AY253" s="6" t="s">
        <v>128</v>
      </c>
      <c r="BE253" s="144">
        <f t="shared" si="54"/>
        <v>0</v>
      </c>
      <c r="BF253" s="144">
        <f t="shared" si="55"/>
        <v>0</v>
      </c>
      <c r="BG253" s="144">
        <f t="shared" si="56"/>
        <v>0</v>
      </c>
      <c r="BH253" s="144">
        <f t="shared" si="57"/>
        <v>0</v>
      </c>
      <c r="BI253" s="144">
        <f t="shared" si="58"/>
        <v>0</v>
      </c>
      <c r="BJ253" s="6" t="s">
        <v>96</v>
      </c>
      <c r="BK253" s="144">
        <f t="shared" si="59"/>
        <v>0</v>
      </c>
      <c r="BL253" s="6" t="s">
        <v>81</v>
      </c>
      <c r="BM253" s="143" t="s">
        <v>513</v>
      </c>
    </row>
    <row r="254" spans="2:65" s="16" customFormat="1" ht="16.5" customHeight="1">
      <c r="B254" s="131"/>
      <c r="C254" s="132" t="s">
        <v>362</v>
      </c>
      <c r="D254" s="132" t="s">
        <v>130</v>
      </c>
      <c r="E254" s="133" t="s">
        <v>2402</v>
      </c>
      <c r="F254" s="134" t="s">
        <v>2403</v>
      </c>
      <c r="G254" s="135" t="s">
        <v>136</v>
      </c>
      <c r="H254" s="136">
        <v>529.36699999999996</v>
      </c>
      <c r="I254" s="137"/>
      <c r="J254" s="137">
        <f t="shared" si="50"/>
        <v>0</v>
      </c>
      <c r="K254" s="138"/>
      <c r="L254" s="17"/>
      <c r="M254" s="139"/>
      <c r="N254" s="140" t="s">
        <v>34</v>
      </c>
      <c r="O254" s="141">
        <v>0</v>
      </c>
      <c r="P254" s="141">
        <f t="shared" si="51"/>
        <v>0</v>
      </c>
      <c r="Q254" s="141">
        <v>0</v>
      </c>
      <c r="R254" s="141">
        <f t="shared" si="52"/>
        <v>0</v>
      </c>
      <c r="S254" s="141">
        <v>0</v>
      </c>
      <c r="T254" s="142">
        <f t="shared" si="53"/>
        <v>0</v>
      </c>
      <c r="AR254" s="143" t="s">
        <v>81</v>
      </c>
      <c r="AT254" s="143" t="s">
        <v>130</v>
      </c>
      <c r="AU254" s="143" t="s">
        <v>96</v>
      </c>
      <c r="AY254" s="6" t="s">
        <v>128</v>
      </c>
      <c r="BE254" s="144">
        <f t="shared" si="54"/>
        <v>0</v>
      </c>
      <c r="BF254" s="144">
        <f t="shared" si="55"/>
        <v>0</v>
      </c>
      <c r="BG254" s="144">
        <f t="shared" si="56"/>
        <v>0</v>
      </c>
      <c r="BH254" s="144">
        <f t="shared" si="57"/>
        <v>0</v>
      </c>
      <c r="BI254" s="144">
        <f t="shared" si="58"/>
        <v>0</v>
      </c>
      <c r="BJ254" s="6" t="s">
        <v>96</v>
      </c>
      <c r="BK254" s="144">
        <f t="shared" si="59"/>
        <v>0</v>
      </c>
      <c r="BL254" s="6" t="s">
        <v>81</v>
      </c>
      <c r="BM254" s="143" t="s">
        <v>516</v>
      </c>
    </row>
    <row r="255" spans="2:65" s="16" customFormat="1" ht="16.5" customHeight="1">
      <c r="B255" s="131"/>
      <c r="C255" s="132" t="s">
        <v>1216</v>
      </c>
      <c r="D255" s="132" t="s">
        <v>130</v>
      </c>
      <c r="E255" s="133" t="s">
        <v>2404</v>
      </c>
      <c r="F255" s="134" t="s">
        <v>2405</v>
      </c>
      <c r="G255" s="135" t="s">
        <v>136</v>
      </c>
      <c r="H255" s="136">
        <v>529.36699999999996</v>
      </c>
      <c r="I255" s="137"/>
      <c r="J255" s="137">
        <f t="shared" si="50"/>
        <v>0</v>
      </c>
      <c r="K255" s="138"/>
      <c r="L255" s="17"/>
      <c r="M255" s="139"/>
      <c r="N255" s="140" t="s">
        <v>34</v>
      </c>
      <c r="O255" s="141">
        <v>0</v>
      </c>
      <c r="P255" s="141">
        <f t="shared" si="51"/>
        <v>0</v>
      </c>
      <c r="Q255" s="141">
        <v>0</v>
      </c>
      <c r="R255" s="141">
        <f t="shared" si="52"/>
        <v>0</v>
      </c>
      <c r="S255" s="141">
        <v>0</v>
      </c>
      <c r="T255" s="142">
        <f t="shared" si="53"/>
        <v>0</v>
      </c>
      <c r="AR255" s="143" t="s">
        <v>81</v>
      </c>
      <c r="AT255" s="143" t="s">
        <v>130</v>
      </c>
      <c r="AU255" s="143" t="s">
        <v>96</v>
      </c>
      <c r="AY255" s="6" t="s">
        <v>128</v>
      </c>
      <c r="BE255" s="144">
        <f t="shared" si="54"/>
        <v>0</v>
      </c>
      <c r="BF255" s="144">
        <f t="shared" si="55"/>
        <v>0</v>
      </c>
      <c r="BG255" s="144">
        <f t="shared" si="56"/>
        <v>0</v>
      </c>
      <c r="BH255" s="144">
        <f t="shared" si="57"/>
        <v>0</v>
      </c>
      <c r="BI255" s="144">
        <f t="shared" si="58"/>
        <v>0</v>
      </c>
      <c r="BJ255" s="6" t="s">
        <v>96</v>
      </c>
      <c r="BK255" s="144">
        <f t="shared" si="59"/>
        <v>0</v>
      </c>
      <c r="BL255" s="6" t="s">
        <v>81</v>
      </c>
      <c r="BM255" s="143" t="s">
        <v>519</v>
      </c>
    </row>
    <row r="256" spans="2:65" s="16" customFormat="1" ht="24.15" customHeight="1">
      <c r="B256" s="131"/>
      <c r="C256" s="132" t="s">
        <v>365</v>
      </c>
      <c r="D256" s="132" t="s">
        <v>130</v>
      </c>
      <c r="E256" s="133" t="s">
        <v>2406</v>
      </c>
      <c r="F256" s="134" t="s">
        <v>2407</v>
      </c>
      <c r="G256" s="135" t="s">
        <v>136</v>
      </c>
      <c r="H256" s="136">
        <v>661.62199999999996</v>
      </c>
      <c r="I256" s="137"/>
      <c r="J256" s="137">
        <f t="shared" si="50"/>
        <v>0</v>
      </c>
      <c r="K256" s="138"/>
      <c r="L256" s="17"/>
      <c r="M256" s="139"/>
      <c r="N256" s="140" t="s">
        <v>34</v>
      </c>
      <c r="O256" s="141">
        <v>0</v>
      </c>
      <c r="P256" s="141">
        <f t="shared" si="51"/>
        <v>0</v>
      </c>
      <c r="Q256" s="141">
        <v>2.0000000000000002E-5</v>
      </c>
      <c r="R256" s="141">
        <f t="shared" si="52"/>
        <v>1.323244E-2</v>
      </c>
      <c r="S256" s="141">
        <v>0</v>
      </c>
      <c r="T256" s="142">
        <f t="shared" si="53"/>
        <v>0</v>
      </c>
      <c r="AR256" s="143" t="s">
        <v>81</v>
      </c>
      <c r="AT256" s="143" t="s">
        <v>130</v>
      </c>
      <c r="AU256" s="143" t="s">
        <v>96</v>
      </c>
      <c r="AY256" s="6" t="s">
        <v>128</v>
      </c>
      <c r="BE256" s="144">
        <f t="shared" si="54"/>
        <v>0</v>
      </c>
      <c r="BF256" s="144">
        <f t="shared" si="55"/>
        <v>0</v>
      </c>
      <c r="BG256" s="144">
        <f t="shared" si="56"/>
        <v>0</v>
      </c>
      <c r="BH256" s="144">
        <f t="shared" si="57"/>
        <v>0</v>
      </c>
      <c r="BI256" s="144">
        <f t="shared" si="58"/>
        <v>0</v>
      </c>
      <c r="BJ256" s="6" t="s">
        <v>96</v>
      </c>
      <c r="BK256" s="144">
        <f t="shared" si="59"/>
        <v>0</v>
      </c>
      <c r="BL256" s="6" t="s">
        <v>81</v>
      </c>
      <c r="BM256" s="143" t="s">
        <v>522</v>
      </c>
    </row>
    <row r="257" spans="2:65" s="16" customFormat="1" ht="21.75" customHeight="1">
      <c r="B257" s="131"/>
      <c r="C257" s="132" t="s">
        <v>1221</v>
      </c>
      <c r="D257" s="132" t="s">
        <v>130</v>
      </c>
      <c r="E257" s="133" t="s">
        <v>2408</v>
      </c>
      <c r="F257" s="134" t="s">
        <v>2409</v>
      </c>
      <c r="G257" s="135" t="s">
        <v>172</v>
      </c>
      <c r="H257" s="136">
        <v>2472.11</v>
      </c>
      <c r="I257" s="137"/>
      <c r="J257" s="137">
        <f t="shared" si="50"/>
        <v>0</v>
      </c>
      <c r="K257" s="138"/>
      <c r="L257" s="17"/>
      <c r="M257" s="139"/>
      <c r="N257" s="140" t="s">
        <v>34</v>
      </c>
      <c r="O257" s="141">
        <v>0</v>
      </c>
      <c r="P257" s="141">
        <f t="shared" si="51"/>
        <v>0</v>
      </c>
      <c r="Q257" s="141">
        <v>0</v>
      </c>
      <c r="R257" s="141">
        <f t="shared" si="52"/>
        <v>0</v>
      </c>
      <c r="S257" s="141">
        <v>0</v>
      </c>
      <c r="T257" s="142">
        <f t="shared" si="53"/>
        <v>0</v>
      </c>
      <c r="AR257" s="143" t="s">
        <v>81</v>
      </c>
      <c r="AT257" s="143" t="s">
        <v>130</v>
      </c>
      <c r="AU257" s="143" t="s">
        <v>96</v>
      </c>
      <c r="AY257" s="6" t="s">
        <v>128</v>
      </c>
      <c r="BE257" s="144">
        <f t="shared" si="54"/>
        <v>0</v>
      </c>
      <c r="BF257" s="144">
        <f t="shared" si="55"/>
        <v>0</v>
      </c>
      <c r="BG257" s="144">
        <f t="shared" si="56"/>
        <v>0</v>
      </c>
      <c r="BH257" s="144">
        <f t="shared" si="57"/>
        <v>0</v>
      </c>
      <c r="BI257" s="144">
        <f t="shared" si="58"/>
        <v>0</v>
      </c>
      <c r="BJ257" s="6" t="s">
        <v>96</v>
      </c>
      <c r="BK257" s="144">
        <f t="shared" si="59"/>
        <v>0</v>
      </c>
      <c r="BL257" s="6" t="s">
        <v>81</v>
      </c>
      <c r="BM257" s="143" t="s">
        <v>525</v>
      </c>
    </row>
    <row r="258" spans="2:65" s="119" customFormat="1" ht="25.95" customHeight="1">
      <c r="B258" s="120"/>
      <c r="D258" s="121" t="s">
        <v>67</v>
      </c>
      <c r="E258" s="122" t="s">
        <v>320</v>
      </c>
      <c r="F258" s="122" t="s">
        <v>2410</v>
      </c>
      <c r="J258" s="123">
        <f>BK258</f>
        <v>0</v>
      </c>
      <c r="L258" s="120"/>
      <c r="M258" s="124"/>
      <c r="P258" s="125">
        <f>P259+P269+P277</f>
        <v>0</v>
      </c>
      <c r="R258" s="125">
        <f>R259+R269+R277</f>
        <v>0.8187932</v>
      </c>
      <c r="T258" s="126">
        <f>T259+T269+T277</f>
        <v>0</v>
      </c>
      <c r="AR258" s="121" t="s">
        <v>76</v>
      </c>
      <c r="AT258" s="127" t="s">
        <v>67</v>
      </c>
      <c r="AU258" s="127" t="s">
        <v>68</v>
      </c>
      <c r="AY258" s="121" t="s">
        <v>128</v>
      </c>
      <c r="BK258" s="128">
        <f>BK259+BK269+BK277</f>
        <v>0</v>
      </c>
    </row>
    <row r="259" spans="2:65" s="119" customFormat="1" ht="22.95" customHeight="1">
      <c r="B259" s="120"/>
      <c r="D259" s="121" t="s">
        <v>67</v>
      </c>
      <c r="E259" s="129" t="s">
        <v>2411</v>
      </c>
      <c r="F259" s="129" t="s">
        <v>2412</v>
      </c>
      <c r="J259" s="130">
        <f>BK259</f>
        <v>0</v>
      </c>
      <c r="L259" s="120"/>
      <c r="M259" s="124"/>
      <c r="P259" s="125">
        <f>SUM(P260:P268)</f>
        <v>0</v>
      </c>
      <c r="R259" s="125">
        <f>SUM(R260:R268)</f>
        <v>0.53697249999999996</v>
      </c>
      <c r="T259" s="126">
        <f>SUM(T260:T268)</f>
        <v>0</v>
      </c>
      <c r="AR259" s="121" t="s">
        <v>96</v>
      </c>
      <c r="AT259" s="127" t="s">
        <v>67</v>
      </c>
      <c r="AU259" s="127" t="s">
        <v>76</v>
      </c>
      <c r="AY259" s="121" t="s">
        <v>128</v>
      </c>
      <c r="BK259" s="128">
        <f>SUM(BK260:BK268)</f>
        <v>0</v>
      </c>
    </row>
    <row r="260" spans="2:65" s="16" customFormat="1" ht="24.15" customHeight="1">
      <c r="B260" s="131"/>
      <c r="C260" s="132" t="s">
        <v>368</v>
      </c>
      <c r="D260" s="132" t="s">
        <v>130</v>
      </c>
      <c r="E260" s="133" t="s">
        <v>2413</v>
      </c>
      <c r="F260" s="134" t="s">
        <v>2414</v>
      </c>
      <c r="G260" s="135" t="s">
        <v>136</v>
      </c>
      <c r="H260" s="136">
        <v>661.62199999999996</v>
      </c>
      <c r="I260" s="137"/>
      <c r="J260" s="137">
        <f t="shared" ref="J260:J268" si="60">ROUND(I260*H260,2)</f>
        <v>0</v>
      </c>
      <c r="K260" s="138"/>
      <c r="L260" s="17"/>
      <c r="M260" s="139"/>
      <c r="N260" s="140" t="s">
        <v>34</v>
      </c>
      <c r="O260" s="141">
        <v>0</v>
      </c>
      <c r="P260" s="141">
        <f t="shared" ref="P260:P268" si="61">O260*H260</f>
        <v>0</v>
      </c>
      <c r="Q260" s="141">
        <v>0</v>
      </c>
      <c r="R260" s="141">
        <f t="shared" ref="R260:R268" si="62">Q260*H260</f>
        <v>0</v>
      </c>
      <c r="S260" s="141">
        <v>0</v>
      </c>
      <c r="T260" s="142">
        <f t="shared" ref="T260:T268" si="63">S260*H260</f>
        <v>0</v>
      </c>
      <c r="AR260" s="143" t="s">
        <v>157</v>
      </c>
      <c r="AT260" s="143" t="s">
        <v>130</v>
      </c>
      <c r="AU260" s="143" t="s">
        <v>96</v>
      </c>
      <c r="AY260" s="6" t="s">
        <v>128</v>
      </c>
      <c r="BE260" s="144">
        <f t="shared" ref="BE260:BE268" si="64">IF(N260="základná",J260,0)</f>
        <v>0</v>
      </c>
      <c r="BF260" s="144">
        <f t="shared" ref="BF260:BF268" si="65">IF(N260="znížená",J260,0)</f>
        <v>0</v>
      </c>
      <c r="BG260" s="144">
        <f t="shared" ref="BG260:BG268" si="66">IF(N260="zákl. prenesená",J260,0)</f>
        <v>0</v>
      </c>
      <c r="BH260" s="144">
        <f t="shared" ref="BH260:BH268" si="67">IF(N260="zníž. prenesená",J260,0)</f>
        <v>0</v>
      </c>
      <c r="BI260" s="144">
        <f t="shared" ref="BI260:BI268" si="68">IF(N260="nulová",J260,0)</f>
        <v>0</v>
      </c>
      <c r="BJ260" s="6" t="s">
        <v>96</v>
      </c>
      <c r="BK260" s="144">
        <f t="shared" ref="BK260:BK268" si="69">ROUND(I260*H260,2)</f>
        <v>0</v>
      </c>
      <c r="BL260" s="6" t="s">
        <v>157</v>
      </c>
      <c r="BM260" s="143" t="s">
        <v>530</v>
      </c>
    </row>
    <row r="261" spans="2:65" s="16" customFormat="1" ht="24.15" customHeight="1">
      <c r="B261" s="131"/>
      <c r="C261" s="132" t="s">
        <v>1226</v>
      </c>
      <c r="D261" s="132" t="s">
        <v>130</v>
      </c>
      <c r="E261" s="133" t="s">
        <v>2415</v>
      </c>
      <c r="F261" s="134" t="s">
        <v>2416</v>
      </c>
      <c r="G261" s="135" t="s">
        <v>2417</v>
      </c>
      <c r="H261" s="136">
        <v>1</v>
      </c>
      <c r="I261" s="137"/>
      <c r="J261" s="137">
        <f t="shared" si="60"/>
        <v>0</v>
      </c>
      <c r="K261" s="138"/>
      <c r="L261" s="17"/>
      <c r="M261" s="139"/>
      <c r="N261" s="140" t="s">
        <v>34</v>
      </c>
      <c r="O261" s="141">
        <v>0</v>
      </c>
      <c r="P261" s="141">
        <f t="shared" si="61"/>
        <v>0</v>
      </c>
      <c r="Q261" s="141">
        <v>0</v>
      </c>
      <c r="R261" s="141">
        <f t="shared" si="62"/>
        <v>0</v>
      </c>
      <c r="S261" s="141">
        <v>0</v>
      </c>
      <c r="T261" s="142">
        <f t="shared" si="63"/>
        <v>0</v>
      </c>
      <c r="AR261" s="143" t="s">
        <v>157</v>
      </c>
      <c r="AT261" s="143" t="s">
        <v>130</v>
      </c>
      <c r="AU261" s="143" t="s">
        <v>96</v>
      </c>
      <c r="AY261" s="6" t="s">
        <v>128</v>
      </c>
      <c r="BE261" s="144">
        <f t="shared" si="64"/>
        <v>0</v>
      </c>
      <c r="BF261" s="144">
        <f t="shared" si="65"/>
        <v>0</v>
      </c>
      <c r="BG261" s="144">
        <f t="shared" si="66"/>
        <v>0</v>
      </c>
      <c r="BH261" s="144">
        <f t="shared" si="67"/>
        <v>0</v>
      </c>
      <c r="BI261" s="144">
        <f t="shared" si="68"/>
        <v>0</v>
      </c>
      <c r="BJ261" s="6" t="s">
        <v>96</v>
      </c>
      <c r="BK261" s="144">
        <f t="shared" si="69"/>
        <v>0</v>
      </c>
      <c r="BL261" s="6" t="s">
        <v>157</v>
      </c>
      <c r="BM261" s="143" t="s">
        <v>535</v>
      </c>
    </row>
    <row r="262" spans="2:65" s="16" customFormat="1" ht="24.15" customHeight="1">
      <c r="B262" s="131"/>
      <c r="C262" s="132" t="s">
        <v>371</v>
      </c>
      <c r="D262" s="132" t="s">
        <v>130</v>
      </c>
      <c r="E262" s="133" t="s">
        <v>2418</v>
      </c>
      <c r="F262" s="134" t="s">
        <v>2419</v>
      </c>
      <c r="G262" s="135" t="s">
        <v>136</v>
      </c>
      <c r="H262" s="136">
        <v>313.005</v>
      </c>
      <c r="I262" s="137"/>
      <c r="J262" s="137">
        <f t="shared" si="60"/>
        <v>0</v>
      </c>
      <c r="K262" s="138"/>
      <c r="L262" s="17"/>
      <c r="M262" s="139"/>
      <c r="N262" s="140" t="s">
        <v>34</v>
      </c>
      <c r="O262" s="141">
        <v>0</v>
      </c>
      <c r="P262" s="141">
        <f t="shared" si="61"/>
        <v>0</v>
      </c>
      <c r="Q262" s="141">
        <v>1.7000000000000001E-4</v>
      </c>
      <c r="R262" s="141">
        <f t="shared" si="62"/>
        <v>5.3210850000000004E-2</v>
      </c>
      <c r="S262" s="141">
        <v>0</v>
      </c>
      <c r="T262" s="142">
        <f t="shared" si="63"/>
        <v>0</v>
      </c>
      <c r="AR262" s="143" t="s">
        <v>157</v>
      </c>
      <c r="AT262" s="143" t="s">
        <v>130</v>
      </c>
      <c r="AU262" s="143" t="s">
        <v>96</v>
      </c>
      <c r="AY262" s="6" t="s">
        <v>128</v>
      </c>
      <c r="BE262" s="144">
        <f t="shared" si="64"/>
        <v>0</v>
      </c>
      <c r="BF262" s="144">
        <f t="shared" si="65"/>
        <v>0</v>
      </c>
      <c r="BG262" s="144">
        <f t="shared" si="66"/>
        <v>0</v>
      </c>
      <c r="BH262" s="144">
        <f t="shared" si="67"/>
        <v>0</v>
      </c>
      <c r="BI262" s="144">
        <f t="shared" si="68"/>
        <v>0</v>
      </c>
      <c r="BJ262" s="6" t="s">
        <v>96</v>
      </c>
      <c r="BK262" s="144">
        <f t="shared" si="69"/>
        <v>0</v>
      </c>
      <c r="BL262" s="6" t="s">
        <v>157</v>
      </c>
      <c r="BM262" s="143" t="s">
        <v>538</v>
      </c>
    </row>
    <row r="263" spans="2:65" s="16" customFormat="1" ht="24.15" customHeight="1">
      <c r="B263" s="131"/>
      <c r="C263" s="132" t="s">
        <v>1231</v>
      </c>
      <c r="D263" s="132" t="s">
        <v>130</v>
      </c>
      <c r="E263" s="133" t="s">
        <v>2420</v>
      </c>
      <c r="F263" s="134" t="s">
        <v>2421</v>
      </c>
      <c r="G263" s="135" t="s">
        <v>136</v>
      </c>
      <c r="H263" s="136">
        <v>10.175000000000001</v>
      </c>
      <c r="I263" s="137"/>
      <c r="J263" s="137">
        <f t="shared" si="60"/>
        <v>0</v>
      </c>
      <c r="K263" s="138"/>
      <c r="L263" s="17"/>
      <c r="M263" s="139"/>
      <c r="N263" s="140" t="s">
        <v>34</v>
      </c>
      <c r="O263" s="141">
        <v>0</v>
      </c>
      <c r="P263" s="141">
        <f t="shared" si="61"/>
        <v>0</v>
      </c>
      <c r="Q263" s="141">
        <v>4.0000000000000001E-3</v>
      </c>
      <c r="R263" s="141">
        <f t="shared" si="62"/>
        <v>4.0700000000000007E-2</v>
      </c>
      <c r="S263" s="141">
        <v>0</v>
      </c>
      <c r="T263" s="142">
        <f t="shared" si="63"/>
        <v>0</v>
      </c>
      <c r="AR263" s="143" t="s">
        <v>157</v>
      </c>
      <c r="AT263" s="143" t="s">
        <v>130</v>
      </c>
      <c r="AU263" s="143" t="s">
        <v>96</v>
      </c>
      <c r="AY263" s="6" t="s">
        <v>128</v>
      </c>
      <c r="BE263" s="144">
        <f t="shared" si="64"/>
        <v>0</v>
      </c>
      <c r="BF263" s="144">
        <f t="shared" si="65"/>
        <v>0</v>
      </c>
      <c r="BG263" s="144">
        <f t="shared" si="66"/>
        <v>0</v>
      </c>
      <c r="BH263" s="144">
        <f t="shared" si="67"/>
        <v>0</v>
      </c>
      <c r="BI263" s="144">
        <f t="shared" si="68"/>
        <v>0</v>
      </c>
      <c r="BJ263" s="6" t="s">
        <v>96</v>
      </c>
      <c r="BK263" s="144">
        <f t="shared" si="69"/>
        <v>0</v>
      </c>
      <c r="BL263" s="6" t="s">
        <v>157</v>
      </c>
      <c r="BM263" s="143" t="s">
        <v>541</v>
      </c>
    </row>
    <row r="264" spans="2:65" s="16" customFormat="1" ht="24.15" customHeight="1">
      <c r="B264" s="131"/>
      <c r="C264" s="132" t="s">
        <v>374</v>
      </c>
      <c r="D264" s="132" t="s">
        <v>130</v>
      </c>
      <c r="E264" s="133" t="s">
        <v>2422</v>
      </c>
      <c r="F264" s="134" t="s">
        <v>2423</v>
      </c>
      <c r="G264" s="135" t="s">
        <v>136</v>
      </c>
      <c r="H264" s="136">
        <v>661.62199999999996</v>
      </c>
      <c r="I264" s="137"/>
      <c r="J264" s="137">
        <f t="shared" si="60"/>
        <v>0</v>
      </c>
      <c r="K264" s="138"/>
      <c r="L264" s="17"/>
      <c r="M264" s="139"/>
      <c r="N264" s="140" t="s">
        <v>34</v>
      </c>
      <c r="O264" s="141">
        <v>0</v>
      </c>
      <c r="P264" s="141">
        <f t="shared" si="61"/>
        <v>0</v>
      </c>
      <c r="Q264" s="141">
        <v>4.0000000000000002E-4</v>
      </c>
      <c r="R264" s="141">
        <f t="shared" si="62"/>
        <v>0.26464880000000002</v>
      </c>
      <c r="S264" s="141">
        <v>0</v>
      </c>
      <c r="T264" s="142">
        <f t="shared" si="63"/>
        <v>0</v>
      </c>
      <c r="AR264" s="143" t="s">
        <v>157</v>
      </c>
      <c r="AT264" s="143" t="s">
        <v>130</v>
      </c>
      <c r="AU264" s="143" t="s">
        <v>96</v>
      </c>
      <c r="AY264" s="6" t="s">
        <v>128</v>
      </c>
      <c r="BE264" s="144">
        <f t="shared" si="64"/>
        <v>0</v>
      </c>
      <c r="BF264" s="144">
        <f t="shared" si="65"/>
        <v>0</v>
      </c>
      <c r="BG264" s="144">
        <f t="shared" si="66"/>
        <v>0</v>
      </c>
      <c r="BH264" s="144">
        <f t="shared" si="67"/>
        <v>0</v>
      </c>
      <c r="BI264" s="144">
        <f t="shared" si="68"/>
        <v>0</v>
      </c>
      <c r="BJ264" s="6" t="s">
        <v>96</v>
      </c>
      <c r="BK264" s="144">
        <f t="shared" si="69"/>
        <v>0</v>
      </c>
      <c r="BL264" s="6" t="s">
        <v>157</v>
      </c>
      <c r="BM264" s="143" t="s">
        <v>544</v>
      </c>
    </row>
    <row r="265" spans="2:65" s="16" customFormat="1" ht="21.75" customHeight="1">
      <c r="B265" s="131"/>
      <c r="C265" s="132" t="s">
        <v>1236</v>
      </c>
      <c r="D265" s="132" t="s">
        <v>130</v>
      </c>
      <c r="E265" s="133" t="s">
        <v>2424</v>
      </c>
      <c r="F265" s="134" t="s">
        <v>2425</v>
      </c>
      <c r="G265" s="135" t="s">
        <v>136</v>
      </c>
      <c r="H265" s="136">
        <v>760.86500000000001</v>
      </c>
      <c r="I265" s="137"/>
      <c r="J265" s="137">
        <f t="shared" si="60"/>
        <v>0</v>
      </c>
      <c r="K265" s="138"/>
      <c r="L265" s="17"/>
      <c r="M265" s="139"/>
      <c r="N265" s="140" t="s">
        <v>34</v>
      </c>
      <c r="O265" s="141">
        <v>0</v>
      </c>
      <c r="P265" s="141">
        <f t="shared" si="61"/>
        <v>0</v>
      </c>
      <c r="Q265" s="141">
        <v>0</v>
      </c>
      <c r="R265" s="141">
        <f t="shared" si="62"/>
        <v>0</v>
      </c>
      <c r="S265" s="141">
        <v>0</v>
      </c>
      <c r="T265" s="142">
        <f t="shared" si="63"/>
        <v>0</v>
      </c>
      <c r="AR265" s="143" t="s">
        <v>157</v>
      </c>
      <c r="AT265" s="143" t="s">
        <v>130</v>
      </c>
      <c r="AU265" s="143" t="s">
        <v>96</v>
      </c>
      <c r="AY265" s="6" t="s">
        <v>128</v>
      </c>
      <c r="BE265" s="144">
        <f t="shared" si="64"/>
        <v>0</v>
      </c>
      <c r="BF265" s="144">
        <f t="shared" si="65"/>
        <v>0</v>
      </c>
      <c r="BG265" s="144">
        <f t="shared" si="66"/>
        <v>0</v>
      </c>
      <c r="BH265" s="144">
        <f t="shared" si="67"/>
        <v>0</v>
      </c>
      <c r="BI265" s="144">
        <f t="shared" si="68"/>
        <v>0</v>
      </c>
      <c r="BJ265" s="6" t="s">
        <v>96</v>
      </c>
      <c r="BK265" s="144">
        <f t="shared" si="69"/>
        <v>0</v>
      </c>
      <c r="BL265" s="6" t="s">
        <v>157</v>
      </c>
      <c r="BM265" s="143" t="s">
        <v>547</v>
      </c>
    </row>
    <row r="266" spans="2:65" s="16" customFormat="1" ht="21.75" customHeight="1">
      <c r="B266" s="131"/>
      <c r="C266" s="132" t="s">
        <v>377</v>
      </c>
      <c r="D266" s="132" t="s">
        <v>130</v>
      </c>
      <c r="E266" s="133" t="s">
        <v>2426</v>
      </c>
      <c r="F266" s="134" t="s">
        <v>2427</v>
      </c>
      <c r="G266" s="135" t="s">
        <v>136</v>
      </c>
      <c r="H266" s="136">
        <v>313.005</v>
      </c>
      <c r="I266" s="137"/>
      <c r="J266" s="137">
        <f t="shared" si="60"/>
        <v>0</v>
      </c>
      <c r="K266" s="138"/>
      <c r="L266" s="17"/>
      <c r="M266" s="139"/>
      <c r="N266" s="140" t="s">
        <v>34</v>
      </c>
      <c r="O266" s="141">
        <v>0</v>
      </c>
      <c r="P266" s="141">
        <f t="shared" si="61"/>
        <v>0</v>
      </c>
      <c r="Q266" s="141">
        <v>5.6999999999999998E-4</v>
      </c>
      <c r="R266" s="141">
        <f t="shared" si="62"/>
        <v>0.17841284999999998</v>
      </c>
      <c r="S266" s="141">
        <v>0</v>
      </c>
      <c r="T266" s="142">
        <f t="shared" si="63"/>
        <v>0</v>
      </c>
      <c r="AR266" s="143" t="s">
        <v>157</v>
      </c>
      <c r="AT266" s="143" t="s">
        <v>130</v>
      </c>
      <c r="AU266" s="143" t="s">
        <v>96</v>
      </c>
      <c r="AY266" s="6" t="s">
        <v>128</v>
      </c>
      <c r="BE266" s="144">
        <f t="shared" si="64"/>
        <v>0</v>
      </c>
      <c r="BF266" s="144">
        <f t="shared" si="65"/>
        <v>0</v>
      </c>
      <c r="BG266" s="144">
        <f t="shared" si="66"/>
        <v>0</v>
      </c>
      <c r="BH266" s="144">
        <f t="shared" si="67"/>
        <v>0</v>
      </c>
      <c r="BI266" s="144">
        <f t="shared" si="68"/>
        <v>0</v>
      </c>
      <c r="BJ266" s="6" t="s">
        <v>96</v>
      </c>
      <c r="BK266" s="144">
        <f t="shared" si="69"/>
        <v>0</v>
      </c>
      <c r="BL266" s="6" t="s">
        <v>157</v>
      </c>
      <c r="BM266" s="143" t="s">
        <v>550</v>
      </c>
    </row>
    <row r="267" spans="2:65" s="16" customFormat="1" ht="21.75" customHeight="1">
      <c r="B267" s="131"/>
      <c r="C267" s="132" t="s">
        <v>1241</v>
      </c>
      <c r="D267" s="132" t="s">
        <v>130</v>
      </c>
      <c r="E267" s="133" t="s">
        <v>2424</v>
      </c>
      <c r="F267" s="134" t="s">
        <v>2425</v>
      </c>
      <c r="G267" s="135" t="s">
        <v>136</v>
      </c>
      <c r="H267" s="136">
        <v>375.60599999999999</v>
      </c>
      <c r="I267" s="137"/>
      <c r="J267" s="137">
        <f t="shared" si="60"/>
        <v>0</v>
      </c>
      <c r="K267" s="138"/>
      <c r="L267" s="17"/>
      <c r="M267" s="139"/>
      <c r="N267" s="140" t="s">
        <v>34</v>
      </c>
      <c r="O267" s="141">
        <v>0</v>
      </c>
      <c r="P267" s="141">
        <f t="shared" si="61"/>
        <v>0</v>
      </c>
      <c r="Q267" s="141">
        <v>0</v>
      </c>
      <c r="R267" s="141">
        <f t="shared" si="62"/>
        <v>0</v>
      </c>
      <c r="S267" s="141">
        <v>0</v>
      </c>
      <c r="T267" s="142">
        <f t="shared" si="63"/>
        <v>0</v>
      </c>
      <c r="AR267" s="143" t="s">
        <v>157</v>
      </c>
      <c r="AT267" s="143" t="s">
        <v>130</v>
      </c>
      <c r="AU267" s="143" t="s">
        <v>96</v>
      </c>
      <c r="AY267" s="6" t="s">
        <v>128</v>
      </c>
      <c r="BE267" s="144">
        <f t="shared" si="64"/>
        <v>0</v>
      </c>
      <c r="BF267" s="144">
        <f t="shared" si="65"/>
        <v>0</v>
      </c>
      <c r="BG267" s="144">
        <f t="shared" si="66"/>
        <v>0</v>
      </c>
      <c r="BH267" s="144">
        <f t="shared" si="67"/>
        <v>0</v>
      </c>
      <c r="BI267" s="144">
        <f t="shared" si="68"/>
        <v>0</v>
      </c>
      <c r="BJ267" s="6" t="s">
        <v>96</v>
      </c>
      <c r="BK267" s="144">
        <f t="shared" si="69"/>
        <v>0</v>
      </c>
      <c r="BL267" s="6" t="s">
        <v>157</v>
      </c>
      <c r="BM267" s="143" t="s">
        <v>553</v>
      </c>
    </row>
    <row r="268" spans="2:65" s="16" customFormat="1" ht="24.15" customHeight="1">
      <c r="B268" s="131"/>
      <c r="C268" s="132" t="s">
        <v>380</v>
      </c>
      <c r="D268" s="132" t="s">
        <v>130</v>
      </c>
      <c r="E268" s="133" t="s">
        <v>2428</v>
      </c>
      <c r="F268" s="134" t="s">
        <v>2429</v>
      </c>
      <c r="G268" s="135" t="s">
        <v>1697</v>
      </c>
      <c r="H268" s="136">
        <v>204.667</v>
      </c>
      <c r="I268" s="137"/>
      <c r="J268" s="137">
        <f t="shared" si="60"/>
        <v>0</v>
      </c>
      <c r="K268" s="138"/>
      <c r="L268" s="17"/>
      <c r="M268" s="139"/>
      <c r="N268" s="140" t="s">
        <v>34</v>
      </c>
      <c r="O268" s="141">
        <v>0</v>
      </c>
      <c r="P268" s="141">
        <f t="shared" si="61"/>
        <v>0</v>
      </c>
      <c r="Q268" s="141">
        <v>0</v>
      </c>
      <c r="R268" s="141">
        <f t="shared" si="62"/>
        <v>0</v>
      </c>
      <c r="S268" s="141">
        <v>0</v>
      </c>
      <c r="T268" s="142">
        <f t="shared" si="63"/>
        <v>0</v>
      </c>
      <c r="AR268" s="143" t="s">
        <v>157</v>
      </c>
      <c r="AT268" s="143" t="s">
        <v>130</v>
      </c>
      <c r="AU268" s="143" t="s">
        <v>96</v>
      </c>
      <c r="AY268" s="6" t="s">
        <v>128</v>
      </c>
      <c r="BE268" s="144">
        <f t="shared" si="64"/>
        <v>0</v>
      </c>
      <c r="BF268" s="144">
        <f t="shared" si="65"/>
        <v>0</v>
      </c>
      <c r="BG268" s="144">
        <f t="shared" si="66"/>
        <v>0</v>
      </c>
      <c r="BH268" s="144">
        <f t="shared" si="67"/>
        <v>0</v>
      </c>
      <c r="BI268" s="144">
        <f t="shared" si="68"/>
        <v>0</v>
      </c>
      <c r="BJ268" s="6" t="s">
        <v>96</v>
      </c>
      <c r="BK268" s="144">
        <f t="shared" si="69"/>
        <v>0</v>
      </c>
      <c r="BL268" s="6" t="s">
        <v>157</v>
      </c>
      <c r="BM268" s="143" t="s">
        <v>556</v>
      </c>
    </row>
    <row r="269" spans="2:65" s="119" customFormat="1" ht="22.95" customHeight="1">
      <c r="B269" s="120"/>
      <c r="D269" s="121" t="s">
        <v>67</v>
      </c>
      <c r="E269" s="129" t="s">
        <v>190</v>
      </c>
      <c r="F269" s="129" t="s">
        <v>2430</v>
      </c>
      <c r="J269" s="130">
        <f>BK269</f>
        <v>0</v>
      </c>
      <c r="L269" s="120"/>
      <c r="M269" s="124"/>
      <c r="P269" s="125">
        <f>SUM(P270:P276)</f>
        <v>0</v>
      </c>
      <c r="R269" s="125">
        <f>SUM(R270:R276)</f>
        <v>7.0280000000000009E-2</v>
      </c>
      <c r="T269" s="126">
        <f>SUM(T270:T276)</f>
        <v>0</v>
      </c>
      <c r="AR269" s="121" t="s">
        <v>96</v>
      </c>
      <c r="AT269" s="127" t="s">
        <v>67</v>
      </c>
      <c r="AU269" s="127" t="s">
        <v>76</v>
      </c>
      <c r="AY269" s="121" t="s">
        <v>128</v>
      </c>
      <c r="BK269" s="128">
        <f>SUM(BK270:BK276)</f>
        <v>0</v>
      </c>
    </row>
    <row r="270" spans="2:65" s="16" customFormat="1" ht="16.5" customHeight="1">
      <c r="B270" s="131"/>
      <c r="C270" s="132" t="s">
        <v>1245</v>
      </c>
      <c r="D270" s="132" t="s">
        <v>130</v>
      </c>
      <c r="E270" s="133" t="s">
        <v>2431</v>
      </c>
      <c r="F270" s="134" t="s">
        <v>2432</v>
      </c>
      <c r="G270" s="135" t="s">
        <v>701</v>
      </c>
      <c r="H270" s="136">
        <v>1</v>
      </c>
      <c r="I270" s="137"/>
      <c r="J270" s="137">
        <f t="shared" ref="J270:J276" si="70">ROUND(I270*H270,2)</f>
        <v>0</v>
      </c>
      <c r="K270" s="138"/>
      <c r="L270" s="17"/>
      <c r="M270" s="139"/>
      <c r="N270" s="140" t="s">
        <v>34</v>
      </c>
      <c r="O270" s="141">
        <v>0</v>
      </c>
      <c r="P270" s="141">
        <f t="shared" ref="P270:P276" si="71">O270*H270</f>
        <v>0</v>
      </c>
      <c r="Q270" s="141">
        <v>1.004E-2</v>
      </c>
      <c r="R270" s="141">
        <f t="shared" ref="R270:R276" si="72">Q270*H270</f>
        <v>1.004E-2</v>
      </c>
      <c r="S270" s="141">
        <v>0</v>
      </c>
      <c r="T270" s="142">
        <f t="shared" ref="T270:T276" si="73">S270*H270</f>
        <v>0</v>
      </c>
      <c r="AR270" s="143" t="s">
        <v>157</v>
      </c>
      <c r="AT270" s="143" t="s">
        <v>130</v>
      </c>
      <c r="AU270" s="143" t="s">
        <v>96</v>
      </c>
      <c r="AY270" s="6" t="s">
        <v>128</v>
      </c>
      <c r="BE270" s="144">
        <f t="shared" ref="BE270:BE276" si="74">IF(N270="základná",J270,0)</f>
        <v>0</v>
      </c>
      <c r="BF270" s="144">
        <f t="shared" ref="BF270:BF276" si="75">IF(N270="znížená",J270,0)</f>
        <v>0</v>
      </c>
      <c r="BG270" s="144">
        <f t="shared" ref="BG270:BG276" si="76">IF(N270="zákl. prenesená",J270,0)</f>
        <v>0</v>
      </c>
      <c r="BH270" s="144">
        <f t="shared" ref="BH270:BH276" si="77">IF(N270="zníž. prenesená",J270,0)</f>
        <v>0</v>
      </c>
      <c r="BI270" s="144">
        <f t="shared" ref="BI270:BI276" si="78">IF(N270="nulová",J270,0)</f>
        <v>0</v>
      </c>
      <c r="BJ270" s="6" t="s">
        <v>96</v>
      </c>
      <c r="BK270" s="144">
        <f t="shared" ref="BK270:BK276" si="79">ROUND(I270*H270,2)</f>
        <v>0</v>
      </c>
      <c r="BL270" s="6" t="s">
        <v>157</v>
      </c>
      <c r="BM270" s="143" t="s">
        <v>559</v>
      </c>
    </row>
    <row r="271" spans="2:65" s="16" customFormat="1" ht="24.15" customHeight="1">
      <c r="B271" s="131"/>
      <c r="C271" s="132" t="s">
        <v>383</v>
      </c>
      <c r="D271" s="132" t="s">
        <v>130</v>
      </c>
      <c r="E271" s="133" t="s">
        <v>2433</v>
      </c>
      <c r="F271" s="134" t="s">
        <v>2434</v>
      </c>
      <c r="G271" s="135" t="s">
        <v>701</v>
      </c>
      <c r="H271" s="136">
        <v>1</v>
      </c>
      <c r="I271" s="137"/>
      <c r="J271" s="137">
        <f t="shared" si="70"/>
        <v>0</v>
      </c>
      <c r="K271" s="138"/>
      <c r="L271" s="17"/>
      <c r="M271" s="139"/>
      <c r="N271" s="140" t="s">
        <v>34</v>
      </c>
      <c r="O271" s="141">
        <v>0</v>
      </c>
      <c r="P271" s="141">
        <f t="shared" si="71"/>
        <v>0</v>
      </c>
      <c r="Q271" s="141">
        <v>1.004E-2</v>
      </c>
      <c r="R271" s="141">
        <f t="shared" si="72"/>
        <v>1.004E-2</v>
      </c>
      <c r="S271" s="141">
        <v>0</v>
      </c>
      <c r="T271" s="142">
        <f t="shared" si="73"/>
        <v>0</v>
      </c>
      <c r="AR271" s="143" t="s">
        <v>157</v>
      </c>
      <c r="AT271" s="143" t="s">
        <v>130</v>
      </c>
      <c r="AU271" s="143" t="s">
        <v>96</v>
      </c>
      <c r="AY271" s="6" t="s">
        <v>128</v>
      </c>
      <c r="BE271" s="144">
        <f t="shared" si="74"/>
        <v>0</v>
      </c>
      <c r="BF271" s="144">
        <f t="shared" si="75"/>
        <v>0</v>
      </c>
      <c r="BG271" s="144">
        <f t="shared" si="76"/>
        <v>0</v>
      </c>
      <c r="BH271" s="144">
        <f t="shared" si="77"/>
        <v>0</v>
      </c>
      <c r="BI271" s="144">
        <f t="shared" si="78"/>
        <v>0</v>
      </c>
      <c r="BJ271" s="6" t="s">
        <v>96</v>
      </c>
      <c r="BK271" s="144">
        <f t="shared" si="79"/>
        <v>0</v>
      </c>
      <c r="BL271" s="6" t="s">
        <v>157</v>
      </c>
      <c r="BM271" s="143" t="s">
        <v>562</v>
      </c>
    </row>
    <row r="272" spans="2:65" s="16" customFormat="1" ht="24.15" customHeight="1">
      <c r="B272" s="131"/>
      <c r="C272" s="132" t="s">
        <v>1249</v>
      </c>
      <c r="D272" s="132" t="s">
        <v>130</v>
      </c>
      <c r="E272" s="133" t="s">
        <v>2435</v>
      </c>
      <c r="F272" s="134" t="s">
        <v>2436</v>
      </c>
      <c r="G272" s="135" t="s">
        <v>701</v>
      </c>
      <c r="H272" s="136">
        <v>1</v>
      </c>
      <c r="I272" s="137"/>
      <c r="J272" s="137">
        <f t="shared" si="70"/>
        <v>0</v>
      </c>
      <c r="K272" s="138"/>
      <c r="L272" s="17"/>
      <c r="M272" s="139"/>
      <c r="N272" s="140" t="s">
        <v>34</v>
      </c>
      <c r="O272" s="141">
        <v>0</v>
      </c>
      <c r="P272" s="141">
        <f t="shared" si="71"/>
        <v>0</v>
      </c>
      <c r="Q272" s="141">
        <v>1.004E-2</v>
      </c>
      <c r="R272" s="141">
        <f t="shared" si="72"/>
        <v>1.004E-2</v>
      </c>
      <c r="S272" s="141">
        <v>0</v>
      </c>
      <c r="T272" s="142">
        <f t="shared" si="73"/>
        <v>0</v>
      </c>
      <c r="AR272" s="143" t="s">
        <v>157</v>
      </c>
      <c r="AT272" s="143" t="s">
        <v>130</v>
      </c>
      <c r="AU272" s="143" t="s">
        <v>96</v>
      </c>
      <c r="AY272" s="6" t="s">
        <v>128</v>
      </c>
      <c r="BE272" s="144">
        <f t="shared" si="74"/>
        <v>0</v>
      </c>
      <c r="BF272" s="144">
        <f t="shared" si="75"/>
        <v>0</v>
      </c>
      <c r="BG272" s="144">
        <f t="shared" si="76"/>
        <v>0</v>
      </c>
      <c r="BH272" s="144">
        <f t="shared" si="77"/>
        <v>0</v>
      </c>
      <c r="BI272" s="144">
        <f t="shared" si="78"/>
        <v>0</v>
      </c>
      <c r="BJ272" s="6" t="s">
        <v>96</v>
      </c>
      <c r="BK272" s="144">
        <f t="shared" si="79"/>
        <v>0</v>
      </c>
      <c r="BL272" s="6" t="s">
        <v>157</v>
      </c>
      <c r="BM272" s="143" t="s">
        <v>565</v>
      </c>
    </row>
    <row r="273" spans="2:65" s="16" customFormat="1" ht="24.15" customHeight="1">
      <c r="B273" s="131"/>
      <c r="C273" s="132" t="s">
        <v>386</v>
      </c>
      <c r="D273" s="132" t="s">
        <v>130</v>
      </c>
      <c r="E273" s="133" t="s">
        <v>2437</v>
      </c>
      <c r="F273" s="134" t="s">
        <v>2438</v>
      </c>
      <c r="G273" s="135" t="s">
        <v>701</v>
      </c>
      <c r="H273" s="136">
        <v>1</v>
      </c>
      <c r="I273" s="137"/>
      <c r="J273" s="137">
        <f t="shared" si="70"/>
        <v>0</v>
      </c>
      <c r="K273" s="138"/>
      <c r="L273" s="17"/>
      <c r="M273" s="139"/>
      <c r="N273" s="140" t="s">
        <v>34</v>
      </c>
      <c r="O273" s="141">
        <v>0</v>
      </c>
      <c r="P273" s="141">
        <f t="shared" si="71"/>
        <v>0</v>
      </c>
      <c r="Q273" s="141">
        <v>1.004E-2</v>
      </c>
      <c r="R273" s="141">
        <f t="shared" si="72"/>
        <v>1.004E-2</v>
      </c>
      <c r="S273" s="141">
        <v>0</v>
      </c>
      <c r="T273" s="142">
        <f t="shared" si="73"/>
        <v>0</v>
      </c>
      <c r="AR273" s="143" t="s">
        <v>157</v>
      </c>
      <c r="AT273" s="143" t="s">
        <v>130</v>
      </c>
      <c r="AU273" s="143" t="s">
        <v>96</v>
      </c>
      <c r="AY273" s="6" t="s">
        <v>128</v>
      </c>
      <c r="BE273" s="144">
        <f t="shared" si="74"/>
        <v>0</v>
      </c>
      <c r="BF273" s="144">
        <f t="shared" si="75"/>
        <v>0</v>
      </c>
      <c r="BG273" s="144">
        <f t="shared" si="76"/>
        <v>0</v>
      </c>
      <c r="BH273" s="144">
        <f t="shared" si="77"/>
        <v>0</v>
      </c>
      <c r="BI273" s="144">
        <f t="shared" si="78"/>
        <v>0</v>
      </c>
      <c r="BJ273" s="6" t="s">
        <v>96</v>
      </c>
      <c r="BK273" s="144">
        <f t="shared" si="79"/>
        <v>0</v>
      </c>
      <c r="BL273" s="6" t="s">
        <v>157</v>
      </c>
      <c r="BM273" s="143" t="s">
        <v>568</v>
      </c>
    </row>
    <row r="274" spans="2:65" s="16" customFormat="1" ht="16.5" customHeight="1">
      <c r="B274" s="131"/>
      <c r="C274" s="132" t="s">
        <v>1254</v>
      </c>
      <c r="D274" s="132" t="s">
        <v>130</v>
      </c>
      <c r="E274" s="133" t="s">
        <v>2439</v>
      </c>
      <c r="F274" s="134" t="s">
        <v>2440</v>
      </c>
      <c r="G274" s="135" t="s">
        <v>701</v>
      </c>
      <c r="H274" s="136">
        <v>1</v>
      </c>
      <c r="I274" s="137"/>
      <c r="J274" s="137">
        <f t="shared" si="70"/>
        <v>0</v>
      </c>
      <c r="K274" s="138"/>
      <c r="L274" s="17"/>
      <c r="M274" s="139"/>
      <c r="N274" s="140" t="s">
        <v>34</v>
      </c>
      <c r="O274" s="141">
        <v>0</v>
      </c>
      <c r="P274" s="141">
        <f t="shared" si="71"/>
        <v>0</v>
      </c>
      <c r="Q274" s="141">
        <v>1.004E-2</v>
      </c>
      <c r="R274" s="141">
        <f t="shared" si="72"/>
        <v>1.004E-2</v>
      </c>
      <c r="S274" s="141">
        <v>0</v>
      </c>
      <c r="T274" s="142">
        <f t="shared" si="73"/>
        <v>0</v>
      </c>
      <c r="AR274" s="143" t="s">
        <v>157</v>
      </c>
      <c r="AT274" s="143" t="s">
        <v>130</v>
      </c>
      <c r="AU274" s="143" t="s">
        <v>96</v>
      </c>
      <c r="AY274" s="6" t="s">
        <v>128</v>
      </c>
      <c r="BE274" s="144">
        <f t="shared" si="74"/>
        <v>0</v>
      </c>
      <c r="BF274" s="144">
        <f t="shared" si="75"/>
        <v>0</v>
      </c>
      <c r="BG274" s="144">
        <f t="shared" si="76"/>
        <v>0</v>
      </c>
      <c r="BH274" s="144">
        <f t="shared" si="77"/>
        <v>0</v>
      </c>
      <c r="BI274" s="144">
        <f t="shared" si="78"/>
        <v>0</v>
      </c>
      <c r="BJ274" s="6" t="s">
        <v>96</v>
      </c>
      <c r="BK274" s="144">
        <f t="shared" si="79"/>
        <v>0</v>
      </c>
      <c r="BL274" s="6" t="s">
        <v>157</v>
      </c>
      <c r="BM274" s="143" t="s">
        <v>571</v>
      </c>
    </row>
    <row r="275" spans="2:65" s="16" customFormat="1" ht="24.15" customHeight="1">
      <c r="B275" s="131"/>
      <c r="C275" s="132" t="s">
        <v>389</v>
      </c>
      <c r="D275" s="132" t="s">
        <v>130</v>
      </c>
      <c r="E275" s="133" t="s">
        <v>2441</v>
      </c>
      <c r="F275" s="134" t="s">
        <v>2442</v>
      </c>
      <c r="G275" s="135" t="s">
        <v>701</v>
      </c>
      <c r="H275" s="136">
        <v>1</v>
      </c>
      <c r="I275" s="137"/>
      <c r="J275" s="137">
        <f t="shared" si="70"/>
        <v>0</v>
      </c>
      <c r="K275" s="138"/>
      <c r="L275" s="17"/>
      <c r="M275" s="139"/>
      <c r="N275" s="140" t="s">
        <v>34</v>
      </c>
      <c r="O275" s="141">
        <v>0</v>
      </c>
      <c r="P275" s="141">
        <f t="shared" si="71"/>
        <v>0</v>
      </c>
      <c r="Q275" s="141">
        <v>1.004E-2</v>
      </c>
      <c r="R275" s="141">
        <f t="shared" si="72"/>
        <v>1.004E-2</v>
      </c>
      <c r="S275" s="141">
        <v>0</v>
      </c>
      <c r="T275" s="142">
        <f t="shared" si="73"/>
        <v>0</v>
      </c>
      <c r="AR275" s="143" t="s">
        <v>157</v>
      </c>
      <c r="AT275" s="143" t="s">
        <v>130</v>
      </c>
      <c r="AU275" s="143" t="s">
        <v>96</v>
      </c>
      <c r="AY275" s="6" t="s">
        <v>128</v>
      </c>
      <c r="BE275" s="144">
        <f t="shared" si="74"/>
        <v>0</v>
      </c>
      <c r="BF275" s="144">
        <f t="shared" si="75"/>
        <v>0</v>
      </c>
      <c r="BG275" s="144">
        <f t="shared" si="76"/>
        <v>0</v>
      </c>
      <c r="BH275" s="144">
        <f t="shared" si="77"/>
        <v>0</v>
      </c>
      <c r="BI275" s="144">
        <f t="shared" si="78"/>
        <v>0</v>
      </c>
      <c r="BJ275" s="6" t="s">
        <v>96</v>
      </c>
      <c r="BK275" s="144">
        <f t="shared" si="79"/>
        <v>0</v>
      </c>
      <c r="BL275" s="6" t="s">
        <v>157</v>
      </c>
      <c r="BM275" s="143" t="s">
        <v>574</v>
      </c>
    </row>
    <row r="276" spans="2:65" s="16" customFormat="1" ht="21.75" customHeight="1">
      <c r="B276" s="131"/>
      <c r="C276" s="132" t="s">
        <v>1259</v>
      </c>
      <c r="D276" s="132" t="s">
        <v>130</v>
      </c>
      <c r="E276" s="133" t="s">
        <v>2443</v>
      </c>
      <c r="F276" s="134" t="s">
        <v>2444</v>
      </c>
      <c r="G276" s="135" t="s">
        <v>701</v>
      </c>
      <c r="H276" s="136">
        <v>1</v>
      </c>
      <c r="I276" s="137"/>
      <c r="J276" s="137">
        <f t="shared" si="70"/>
        <v>0</v>
      </c>
      <c r="K276" s="138"/>
      <c r="L276" s="17"/>
      <c r="M276" s="139"/>
      <c r="N276" s="140" t="s">
        <v>34</v>
      </c>
      <c r="O276" s="141">
        <v>0</v>
      </c>
      <c r="P276" s="141">
        <f t="shared" si="71"/>
        <v>0</v>
      </c>
      <c r="Q276" s="141">
        <v>1.004E-2</v>
      </c>
      <c r="R276" s="141">
        <f t="shared" si="72"/>
        <v>1.004E-2</v>
      </c>
      <c r="S276" s="141">
        <v>0</v>
      </c>
      <c r="T276" s="142">
        <f t="shared" si="73"/>
        <v>0</v>
      </c>
      <c r="AR276" s="143" t="s">
        <v>157</v>
      </c>
      <c r="AT276" s="143" t="s">
        <v>130</v>
      </c>
      <c r="AU276" s="143" t="s">
        <v>96</v>
      </c>
      <c r="AY276" s="6" t="s">
        <v>128</v>
      </c>
      <c r="BE276" s="144">
        <f t="shared" si="74"/>
        <v>0</v>
      </c>
      <c r="BF276" s="144">
        <f t="shared" si="75"/>
        <v>0</v>
      </c>
      <c r="BG276" s="144">
        <f t="shared" si="76"/>
        <v>0</v>
      </c>
      <c r="BH276" s="144">
        <f t="shared" si="77"/>
        <v>0</v>
      </c>
      <c r="BI276" s="144">
        <f t="shared" si="78"/>
        <v>0</v>
      </c>
      <c r="BJ276" s="6" t="s">
        <v>96</v>
      </c>
      <c r="BK276" s="144">
        <f t="shared" si="79"/>
        <v>0</v>
      </c>
      <c r="BL276" s="6" t="s">
        <v>157</v>
      </c>
      <c r="BM276" s="143" t="s">
        <v>577</v>
      </c>
    </row>
    <row r="277" spans="2:65" s="119" customFormat="1" ht="22.95" customHeight="1">
      <c r="B277" s="120"/>
      <c r="D277" s="121" t="s">
        <v>67</v>
      </c>
      <c r="E277" s="129" t="s">
        <v>2445</v>
      </c>
      <c r="F277" s="129" t="s">
        <v>2446</v>
      </c>
      <c r="J277" s="130">
        <f>BK277</f>
        <v>0</v>
      </c>
      <c r="L277" s="120"/>
      <c r="M277" s="124"/>
      <c r="P277" s="125">
        <f>SUM(P278:P284)</f>
        <v>0</v>
      </c>
      <c r="R277" s="125">
        <f>SUM(R278:R284)</f>
        <v>0.21154070000000003</v>
      </c>
      <c r="T277" s="126">
        <f>SUM(T278:T284)</f>
        <v>0</v>
      </c>
      <c r="AR277" s="121" t="s">
        <v>96</v>
      </c>
      <c r="AT277" s="127" t="s">
        <v>67</v>
      </c>
      <c r="AU277" s="127" t="s">
        <v>76</v>
      </c>
      <c r="AY277" s="121" t="s">
        <v>128</v>
      </c>
      <c r="BK277" s="128">
        <f>SUM(BK278:BK284)</f>
        <v>0</v>
      </c>
    </row>
    <row r="278" spans="2:65" s="16" customFormat="1" ht="24.15" customHeight="1">
      <c r="B278" s="131"/>
      <c r="C278" s="132" t="s">
        <v>392</v>
      </c>
      <c r="D278" s="132" t="s">
        <v>130</v>
      </c>
      <c r="E278" s="133" t="s">
        <v>2447</v>
      </c>
      <c r="F278" s="134" t="s">
        <v>2448</v>
      </c>
      <c r="G278" s="135" t="s">
        <v>136</v>
      </c>
      <c r="H278" s="136">
        <v>546.01700000000005</v>
      </c>
      <c r="I278" s="137"/>
      <c r="J278" s="137">
        <f t="shared" ref="J278:J284" si="80">ROUND(I278*H278,2)</f>
        <v>0</v>
      </c>
      <c r="K278" s="138"/>
      <c r="L278" s="17"/>
      <c r="M278" s="139"/>
      <c r="N278" s="140" t="s">
        <v>34</v>
      </c>
      <c r="O278" s="141">
        <v>0</v>
      </c>
      <c r="P278" s="141">
        <f t="shared" ref="P278:P284" si="81">O278*H278</f>
        <v>0</v>
      </c>
      <c r="Q278" s="141">
        <v>3.0000000000000001E-5</v>
      </c>
      <c r="R278" s="141">
        <f t="shared" ref="R278:R284" si="82">Q278*H278</f>
        <v>1.6380510000000001E-2</v>
      </c>
      <c r="S278" s="141">
        <v>0</v>
      </c>
      <c r="T278" s="142">
        <f t="shared" ref="T278:T284" si="83">S278*H278</f>
        <v>0</v>
      </c>
      <c r="AR278" s="143" t="s">
        <v>157</v>
      </c>
      <c r="AT278" s="143" t="s">
        <v>130</v>
      </c>
      <c r="AU278" s="143" t="s">
        <v>96</v>
      </c>
      <c r="AY278" s="6" t="s">
        <v>128</v>
      </c>
      <c r="BE278" s="144">
        <f t="shared" ref="BE278:BE284" si="84">IF(N278="základná",J278,0)</f>
        <v>0</v>
      </c>
      <c r="BF278" s="144">
        <f t="shared" ref="BF278:BF284" si="85">IF(N278="znížená",J278,0)</f>
        <v>0</v>
      </c>
      <c r="BG278" s="144">
        <f t="shared" ref="BG278:BG284" si="86">IF(N278="zákl. prenesená",J278,0)</f>
        <v>0</v>
      </c>
      <c r="BH278" s="144">
        <f t="shared" ref="BH278:BH284" si="87">IF(N278="zníž. prenesená",J278,0)</f>
        <v>0</v>
      </c>
      <c r="BI278" s="144">
        <f t="shared" ref="BI278:BI284" si="88">IF(N278="nulová",J278,0)</f>
        <v>0</v>
      </c>
      <c r="BJ278" s="6" t="s">
        <v>96</v>
      </c>
      <c r="BK278" s="144">
        <f t="shared" ref="BK278:BK284" si="89">ROUND(I278*H278,2)</f>
        <v>0</v>
      </c>
      <c r="BL278" s="6" t="s">
        <v>157</v>
      </c>
      <c r="BM278" s="143" t="s">
        <v>580</v>
      </c>
    </row>
    <row r="279" spans="2:65" s="16" customFormat="1" ht="24.15" customHeight="1">
      <c r="B279" s="131"/>
      <c r="C279" s="132" t="s">
        <v>1264</v>
      </c>
      <c r="D279" s="132" t="s">
        <v>130</v>
      </c>
      <c r="E279" s="133" t="s">
        <v>2449</v>
      </c>
      <c r="F279" s="134" t="s">
        <v>2450</v>
      </c>
      <c r="G279" s="135" t="s">
        <v>136</v>
      </c>
      <c r="H279" s="136">
        <v>573.31799999999998</v>
      </c>
      <c r="I279" s="137"/>
      <c r="J279" s="137">
        <f t="shared" si="80"/>
        <v>0</v>
      </c>
      <c r="K279" s="138"/>
      <c r="L279" s="17"/>
      <c r="M279" s="139"/>
      <c r="N279" s="140" t="s">
        <v>34</v>
      </c>
      <c r="O279" s="141">
        <v>0</v>
      </c>
      <c r="P279" s="141">
        <f t="shared" si="81"/>
        <v>0</v>
      </c>
      <c r="Q279" s="141">
        <v>0</v>
      </c>
      <c r="R279" s="141">
        <f t="shared" si="82"/>
        <v>0</v>
      </c>
      <c r="S279" s="141">
        <v>0</v>
      </c>
      <c r="T279" s="142">
        <f t="shared" si="83"/>
        <v>0</v>
      </c>
      <c r="AR279" s="143" t="s">
        <v>157</v>
      </c>
      <c r="AT279" s="143" t="s">
        <v>130</v>
      </c>
      <c r="AU279" s="143" t="s">
        <v>96</v>
      </c>
      <c r="AY279" s="6" t="s">
        <v>128</v>
      </c>
      <c r="BE279" s="144">
        <f t="shared" si="84"/>
        <v>0</v>
      </c>
      <c r="BF279" s="144">
        <f t="shared" si="85"/>
        <v>0</v>
      </c>
      <c r="BG279" s="144">
        <f t="shared" si="86"/>
        <v>0</v>
      </c>
      <c r="BH279" s="144">
        <f t="shared" si="87"/>
        <v>0</v>
      </c>
      <c r="BI279" s="144">
        <f t="shared" si="88"/>
        <v>0</v>
      </c>
      <c r="BJ279" s="6" t="s">
        <v>96</v>
      </c>
      <c r="BK279" s="144">
        <f t="shared" si="89"/>
        <v>0</v>
      </c>
      <c r="BL279" s="6" t="s">
        <v>157</v>
      </c>
      <c r="BM279" s="143" t="s">
        <v>583</v>
      </c>
    </row>
    <row r="280" spans="2:65" s="16" customFormat="1" ht="24.15" customHeight="1">
      <c r="B280" s="131"/>
      <c r="C280" s="132" t="s">
        <v>397</v>
      </c>
      <c r="D280" s="132" t="s">
        <v>130</v>
      </c>
      <c r="E280" s="133" t="s">
        <v>2451</v>
      </c>
      <c r="F280" s="134" t="s">
        <v>2452</v>
      </c>
      <c r="G280" s="135" t="s">
        <v>136</v>
      </c>
      <c r="H280" s="136">
        <v>156.93899999999999</v>
      </c>
      <c r="I280" s="137"/>
      <c r="J280" s="137">
        <f t="shared" si="80"/>
        <v>0</v>
      </c>
      <c r="K280" s="138"/>
      <c r="L280" s="17"/>
      <c r="M280" s="139"/>
      <c r="N280" s="140" t="s">
        <v>34</v>
      </c>
      <c r="O280" s="141">
        <v>0</v>
      </c>
      <c r="P280" s="141">
        <f t="shared" si="81"/>
        <v>0</v>
      </c>
      <c r="Q280" s="141">
        <v>1E-3</v>
      </c>
      <c r="R280" s="141">
        <f t="shared" si="82"/>
        <v>0.156939</v>
      </c>
      <c r="S280" s="141">
        <v>0</v>
      </c>
      <c r="T280" s="142">
        <f t="shared" si="83"/>
        <v>0</v>
      </c>
      <c r="AR280" s="143" t="s">
        <v>157</v>
      </c>
      <c r="AT280" s="143" t="s">
        <v>130</v>
      </c>
      <c r="AU280" s="143" t="s">
        <v>96</v>
      </c>
      <c r="AY280" s="6" t="s">
        <v>128</v>
      </c>
      <c r="BE280" s="144">
        <f t="shared" si="84"/>
        <v>0</v>
      </c>
      <c r="BF280" s="144">
        <f t="shared" si="85"/>
        <v>0</v>
      </c>
      <c r="BG280" s="144">
        <f t="shared" si="86"/>
        <v>0</v>
      </c>
      <c r="BH280" s="144">
        <f t="shared" si="87"/>
        <v>0</v>
      </c>
      <c r="BI280" s="144">
        <f t="shared" si="88"/>
        <v>0</v>
      </c>
      <c r="BJ280" s="6" t="s">
        <v>96</v>
      </c>
      <c r="BK280" s="144">
        <f t="shared" si="89"/>
        <v>0</v>
      </c>
      <c r="BL280" s="6" t="s">
        <v>157</v>
      </c>
      <c r="BM280" s="143" t="s">
        <v>586</v>
      </c>
    </row>
    <row r="281" spans="2:65" s="16" customFormat="1" ht="16.5" customHeight="1">
      <c r="B281" s="131"/>
      <c r="C281" s="132" t="s">
        <v>1269</v>
      </c>
      <c r="D281" s="132" t="s">
        <v>130</v>
      </c>
      <c r="E281" s="133" t="s">
        <v>2453</v>
      </c>
      <c r="F281" s="134" t="s">
        <v>2454</v>
      </c>
      <c r="G281" s="135" t="s">
        <v>136</v>
      </c>
      <c r="H281" s="136">
        <v>132.57499999999999</v>
      </c>
      <c r="I281" s="137"/>
      <c r="J281" s="137">
        <f t="shared" si="80"/>
        <v>0</v>
      </c>
      <c r="K281" s="138"/>
      <c r="L281" s="17"/>
      <c r="M281" s="139"/>
      <c r="N281" s="140" t="s">
        <v>34</v>
      </c>
      <c r="O281" s="141">
        <v>0</v>
      </c>
      <c r="P281" s="141">
        <f t="shared" si="81"/>
        <v>0</v>
      </c>
      <c r="Q281" s="141">
        <v>0</v>
      </c>
      <c r="R281" s="141">
        <f t="shared" si="82"/>
        <v>0</v>
      </c>
      <c r="S281" s="141">
        <v>0</v>
      </c>
      <c r="T281" s="142">
        <f t="shared" si="83"/>
        <v>0</v>
      </c>
      <c r="AR281" s="143" t="s">
        <v>157</v>
      </c>
      <c r="AT281" s="143" t="s">
        <v>130</v>
      </c>
      <c r="AU281" s="143" t="s">
        <v>96</v>
      </c>
      <c r="AY281" s="6" t="s">
        <v>128</v>
      </c>
      <c r="BE281" s="144">
        <f t="shared" si="84"/>
        <v>0</v>
      </c>
      <c r="BF281" s="144">
        <f t="shared" si="85"/>
        <v>0</v>
      </c>
      <c r="BG281" s="144">
        <f t="shared" si="86"/>
        <v>0</v>
      </c>
      <c r="BH281" s="144">
        <f t="shared" si="87"/>
        <v>0</v>
      </c>
      <c r="BI281" s="144">
        <f t="shared" si="88"/>
        <v>0</v>
      </c>
      <c r="BJ281" s="6" t="s">
        <v>96</v>
      </c>
      <c r="BK281" s="144">
        <f t="shared" si="89"/>
        <v>0</v>
      </c>
      <c r="BL281" s="6" t="s">
        <v>157</v>
      </c>
      <c r="BM281" s="143" t="s">
        <v>589</v>
      </c>
    </row>
    <row r="282" spans="2:65" s="16" customFormat="1" ht="24.15" customHeight="1">
      <c r="B282" s="131"/>
      <c r="C282" s="132" t="s">
        <v>400</v>
      </c>
      <c r="D282" s="132" t="s">
        <v>130</v>
      </c>
      <c r="E282" s="133" t="s">
        <v>2455</v>
      </c>
      <c r="F282" s="134" t="s">
        <v>2456</v>
      </c>
      <c r="G282" s="135" t="s">
        <v>136</v>
      </c>
      <c r="H282" s="136">
        <v>27.501999999999999</v>
      </c>
      <c r="I282" s="137"/>
      <c r="J282" s="137">
        <f t="shared" si="80"/>
        <v>0</v>
      </c>
      <c r="K282" s="138"/>
      <c r="L282" s="17"/>
      <c r="M282" s="139"/>
      <c r="N282" s="140" t="s">
        <v>34</v>
      </c>
      <c r="O282" s="141">
        <v>0</v>
      </c>
      <c r="P282" s="141">
        <f t="shared" si="81"/>
        <v>0</v>
      </c>
      <c r="Q282" s="141">
        <v>0</v>
      </c>
      <c r="R282" s="141">
        <f t="shared" si="82"/>
        <v>0</v>
      </c>
      <c r="S282" s="141">
        <v>0</v>
      </c>
      <c r="T282" s="142">
        <f t="shared" si="83"/>
        <v>0</v>
      </c>
      <c r="AR282" s="143" t="s">
        <v>157</v>
      </c>
      <c r="AT282" s="143" t="s">
        <v>130</v>
      </c>
      <c r="AU282" s="143" t="s">
        <v>96</v>
      </c>
      <c r="AY282" s="6" t="s">
        <v>128</v>
      </c>
      <c r="BE282" s="144">
        <f t="shared" si="84"/>
        <v>0</v>
      </c>
      <c r="BF282" s="144">
        <f t="shared" si="85"/>
        <v>0</v>
      </c>
      <c r="BG282" s="144">
        <f t="shared" si="86"/>
        <v>0</v>
      </c>
      <c r="BH282" s="144">
        <f t="shared" si="87"/>
        <v>0</v>
      </c>
      <c r="BI282" s="144">
        <f t="shared" si="88"/>
        <v>0</v>
      </c>
      <c r="BJ282" s="6" t="s">
        <v>96</v>
      </c>
      <c r="BK282" s="144">
        <f t="shared" si="89"/>
        <v>0</v>
      </c>
      <c r="BL282" s="6" t="s">
        <v>157</v>
      </c>
      <c r="BM282" s="143" t="s">
        <v>592</v>
      </c>
    </row>
    <row r="283" spans="2:65" s="16" customFormat="1" ht="33" customHeight="1">
      <c r="B283" s="131"/>
      <c r="C283" s="132" t="s">
        <v>1274</v>
      </c>
      <c r="D283" s="132" t="s">
        <v>130</v>
      </c>
      <c r="E283" s="133" t="s">
        <v>2457</v>
      </c>
      <c r="F283" s="134" t="s">
        <v>2458</v>
      </c>
      <c r="G283" s="135" t="s">
        <v>136</v>
      </c>
      <c r="H283" s="136">
        <v>546.01700000000005</v>
      </c>
      <c r="I283" s="137"/>
      <c r="J283" s="137">
        <f t="shared" si="80"/>
        <v>0</v>
      </c>
      <c r="K283" s="138"/>
      <c r="L283" s="17"/>
      <c r="M283" s="139"/>
      <c r="N283" s="140" t="s">
        <v>34</v>
      </c>
      <c r="O283" s="141">
        <v>0</v>
      </c>
      <c r="P283" s="141">
        <f t="shared" si="81"/>
        <v>0</v>
      </c>
      <c r="Q283" s="141">
        <v>6.9999999999999994E-5</v>
      </c>
      <c r="R283" s="141">
        <f t="shared" si="82"/>
        <v>3.8221190000000002E-2</v>
      </c>
      <c r="S283" s="141">
        <v>0</v>
      </c>
      <c r="T283" s="142">
        <f t="shared" si="83"/>
        <v>0</v>
      </c>
      <c r="AR283" s="143" t="s">
        <v>157</v>
      </c>
      <c r="AT283" s="143" t="s">
        <v>130</v>
      </c>
      <c r="AU283" s="143" t="s">
        <v>96</v>
      </c>
      <c r="AY283" s="6" t="s">
        <v>128</v>
      </c>
      <c r="BE283" s="144">
        <f t="shared" si="84"/>
        <v>0</v>
      </c>
      <c r="BF283" s="144">
        <f t="shared" si="85"/>
        <v>0</v>
      </c>
      <c r="BG283" s="144">
        <f t="shared" si="86"/>
        <v>0</v>
      </c>
      <c r="BH283" s="144">
        <f t="shared" si="87"/>
        <v>0</v>
      </c>
      <c r="BI283" s="144">
        <f t="shared" si="88"/>
        <v>0</v>
      </c>
      <c r="BJ283" s="6" t="s">
        <v>96</v>
      </c>
      <c r="BK283" s="144">
        <f t="shared" si="89"/>
        <v>0</v>
      </c>
      <c r="BL283" s="6" t="s">
        <v>157</v>
      </c>
      <c r="BM283" s="143" t="s">
        <v>595</v>
      </c>
    </row>
    <row r="284" spans="2:65" s="16" customFormat="1" ht="24.15" customHeight="1">
      <c r="B284" s="131"/>
      <c r="C284" s="132" t="s">
        <v>403</v>
      </c>
      <c r="D284" s="132" t="s">
        <v>130</v>
      </c>
      <c r="E284" s="133" t="s">
        <v>2459</v>
      </c>
      <c r="F284" s="134" t="s">
        <v>2460</v>
      </c>
      <c r="G284" s="135" t="s">
        <v>1697</v>
      </c>
      <c r="H284" s="136">
        <v>249.417</v>
      </c>
      <c r="I284" s="137"/>
      <c r="J284" s="137">
        <f t="shared" si="80"/>
        <v>0</v>
      </c>
      <c r="K284" s="138"/>
      <c r="L284" s="17"/>
      <c r="M284" s="139"/>
      <c r="N284" s="140" t="s">
        <v>34</v>
      </c>
      <c r="O284" s="141">
        <v>0</v>
      </c>
      <c r="P284" s="141">
        <f t="shared" si="81"/>
        <v>0</v>
      </c>
      <c r="Q284" s="141">
        <v>0</v>
      </c>
      <c r="R284" s="141">
        <f t="shared" si="82"/>
        <v>0</v>
      </c>
      <c r="S284" s="141">
        <v>0</v>
      </c>
      <c r="T284" s="142">
        <f t="shared" si="83"/>
        <v>0</v>
      </c>
      <c r="AR284" s="143" t="s">
        <v>157</v>
      </c>
      <c r="AT284" s="143" t="s">
        <v>130</v>
      </c>
      <c r="AU284" s="143" t="s">
        <v>96</v>
      </c>
      <c r="AY284" s="6" t="s">
        <v>128</v>
      </c>
      <c r="BE284" s="144">
        <f t="shared" si="84"/>
        <v>0</v>
      </c>
      <c r="BF284" s="144">
        <f t="shared" si="85"/>
        <v>0</v>
      </c>
      <c r="BG284" s="144">
        <f t="shared" si="86"/>
        <v>0</v>
      </c>
      <c r="BH284" s="144">
        <f t="shared" si="87"/>
        <v>0</v>
      </c>
      <c r="BI284" s="144">
        <f t="shared" si="88"/>
        <v>0</v>
      </c>
      <c r="BJ284" s="6" t="s">
        <v>96</v>
      </c>
      <c r="BK284" s="144">
        <f t="shared" si="89"/>
        <v>0</v>
      </c>
      <c r="BL284" s="6" t="s">
        <v>157</v>
      </c>
      <c r="BM284" s="143" t="s">
        <v>598</v>
      </c>
    </row>
    <row r="285" spans="2:65" s="119" customFormat="1" ht="25.95" customHeight="1">
      <c r="B285" s="120"/>
      <c r="D285" s="121" t="s">
        <v>67</v>
      </c>
      <c r="E285" s="122" t="s">
        <v>640</v>
      </c>
      <c r="F285" s="122" t="s">
        <v>2461</v>
      </c>
      <c r="J285" s="123">
        <f>BK285</f>
        <v>0</v>
      </c>
      <c r="L285" s="120"/>
      <c r="M285" s="124"/>
      <c r="P285" s="125">
        <f>P286+P290</f>
        <v>0</v>
      </c>
      <c r="R285" s="125">
        <f>R286+R290</f>
        <v>2.8910000000000002E-2</v>
      </c>
      <c r="T285" s="126">
        <f>T286+T290</f>
        <v>0</v>
      </c>
      <c r="AR285" s="121" t="s">
        <v>76</v>
      </c>
      <c r="AT285" s="127" t="s">
        <v>67</v>
      </c>
      <c r="AU285" s="127" t="s">
        <v>68</v>
      </c>
      <c r="AY285" s="121" t="s">
        <v>128</v>
      </c>
      <c r="BK285" s="128">
        <f>BK286+BK290</f>
        <v>0</v>
      </c>
    </row>
    <row r="286" spans="2:65" s="119" customFormat="1" ht="22.95" customHeight="1">
      <c r="B286" s="120"/>
      <c r="D286" s="121" t="s">
        <v>67</v>
      </c>
      <c r="E286" s="129" t="s">
        <v>322</v>
      </c>
      <c r="F286" s="129" t="s">
        <v>323</v>
      </c>
      <c r="J286" s="130">
        <f>BK286</f>
        <v>0</v>
      </c>
      <c r="L286" s="120"/>
      <c r="M286" s="124"/>
      <c r="P286" s="125">
        <f>SUM(P287:P289)</f>
        <v>0</v>
      </c>
      <c r="R286" s="125">
        <f>SUM(R287:R289)</f>
        <v>2.7360000000000002E-2</v>
      </c>
      <c r="T286" s="126">
        <f>SUM(T287:T289)</f>
        <v>0</v>
      </c>
      <c r="AR286" s="121" t="s">
        <v>96</v>
      </c>
      <c r="AT286" s="127" t="s">
        <v>67</v>
      </c>
      <c r="AU286" s="127" t="s">
        <v>76</v>
      </c>
      <c r="AY286" s="121" t="s">
        <v>128</v>
      </c>
      <c r="BK286" s="128">
        <f>SUM(BK287:BK289)</f>
        <v>0</v>
      </c>
    </row>
    <row r="287" spans="2:65" s="16" customFormat="1" ht="21.75" customHeight="1">
      <c r="B287" s="131"/>
      <c r="C287" s="132" t="s">
        <v>1279</v>
      </c>
      <c r="D287" s="132" t="s">
        <v>130</v>
      </c>
      <c r="E287" s="133" t="s">
        <v>2462</v>
      </c>
      <c r="F287" s="134" t="s">
        <v>2463</v>
      </c>
      <c r="G287" s="135" t="s">
        <v>153</v>
      </c>
      <c r="H287" s="136">
        <v>8</v>
      </c>
      <c r="I287" s="137"/>
      <c r="J287" s="137">
        <f>ROUND(I287*H287,2)</f>
        <v>0</v>
      </c>
      <c r="K287" s="138"/>
      <c r="L287" s="17"/>
      <c r="M287" s="139"/>
      <c r="N287" s="140" t="s">
        <v>34</v>
      </c>
      <c r="O287" s="141">
        <v>0</v>
      </c>
      <c r="P287" s="141">
        <f>O287*H287</f>
        <v>0</v>
      </c>
      <c r="Q287" s="141">
        <v>3.0400000000000002E-3</v>
      </c>
      <c r="R287" s="141">
        <f>Q287*H287</f>
        <v>2.4320000000000001E-2</v>
      </c>
      <c r="S287" s="141">
        <v>0</v>
      </c>
      <c r="T287" s="142">
        <f>S287*H287</f>
        <v>0</v>
      </c>
      <c r="AR287" s="143" t="s">
        <v>157</v>
      </c>
      <c r="AT287" s="143" t="s">
        <v>130</v>
      </c>
      <c r="AU287" s="143" t="s">
        <v>96</v>
      </c>
      <c r="AY287" s="6" t="s">
        <v>128</v>
      </c>
      <c r="BE287" s="144">
        <f>IF(N287="základná",J287,0)</f>
        <v>0</v>
      </c>
      <c r="BF287" s="144">
        <f>IF(N287="znížená",J287,0)</f>
        <v>0</v>
      </c>
      <c r="BG287" s="144">
        <f>IF(N287="zákl. prenesená",J287,0)</f>
        <v>0</v>
      </c>
      <c r="BH287" s="144">
        <f>IF(N287="zníž. prenesená",J287,0)</f>
        <v>0</v>
      </c>
      <c r="BI287" s="144">
        <f>IF(N287="nulová",J287,0)</f>
        <v>0</v>
      </c>
      <c r="BJ287" s="6" t="s">
        <v>96</v>
      </c>
      <c r="BK287" s="144">
        <f>ROUND(I287*H287,2)</f>
        <v>0</v>
      </c>
      <c r="BL287" s="6" t="s">
        <v>157</v>
      </c>
      <c r="BM287" s="143" t="s">
        <v>601</v>
      </c>
    </row>
    <row r="288" spans="2:65" s="16" customFormat="1" ht="16.5" customHeight="1">
      <c r="B288" s="131"/>
      <c r="C288" s="132" t="s">
        <v>406</v>
      </c>
      <c r="D288" s="132" t="s">
        <v>130</v>
      </c>
      <c r="E288" s="133" t="s">
        <v>2464</v>
      </c>
      <c r="F288" s="134" t="s">
        <v>2465</v>
      </c>
      <c r="G288" s="135" t="s">
        <v>701</v>
      </c>
      <c r="H288" s="136">
        <v>1</v>
      </c>
      <c r="I288" s="137"/>
      <c r="J288" s="137">
        <f>ROUND(I288*H288,2)</f>
        <v>0</v>
      </c>
      <c r="K288" s="138"/>
      <c r="L288" s="17"/>
      <c r="M288" s="139"/>
      <c r="N288" s="140" t="s">
        <v>34</v>
      </c>
      <c r="O288" s="141">
        <v>0</v>
      </c>
      <c r="P288" s="141">
        <f>O288*H288</f>
        <v>0</v>
      </c>
      <c r="Q288" s="141">
        <v>3.0400000000000002E-3</v>
      </c>
      <c r="R288" s="141">
        <f>Q288*H288</f>
        <v>3.0400000000000002E-3</v>
      </c>
      <c r="S288" s="141">
        <v>0</v>
      </c>
      <c r="T288" s="142">
        <f>S288*H288</f>
        <v>0</v>
      </c>
      <c r="AR288" s="143" t="s">
        <v>157</v>
      </c>
      <c r="AT288" s="143" t="s">
        <v>130</v>
      </c>
      <c r="AU288" s="143" t="s">
        <v>96</v>
      </c>
      <c r="AY288" s="6" t="s">
        <v>128</v>
      </c>
      <c r="BE288" s="144">
        <f>IF(N288="základná",J288,0)</f>
        <v>0</v>
      </c>
      <c r="BF288" s="144">
        <f>IF(N288="znížená",J288,0)</f>
        <v>0</v>
      </c>
      <c r="BG288" s="144">
        <f>IF(N288="zákl. prenesená",J288,0)</f>
        <v>0</v>
      </c>
      <c r="BH288" s="144">
        <f>IF(N288="zníž. prenesená",J288,0)</f>
        <v>0</v>
      </c>
      <c r="BI288" s="144">
        <f>IF(N288="nulová",J288,0)</f>
        <v>0</v>
      </c>
      <c r="BJ288" s="6" t="s">
        <v>96</v>
      </c>
      <c r="BK288" s="144">
        <f>ROUND(I288*H288,2)</f>
        <v>0</v>
      </c>
      <c r="BL288" s="6" t="s">
        <v>157</v>
      </c>
      <c r="BM288" s="143" t="s">
        <v>604</v>
      </c>
    </row>
    <row r="289" spans="2:65" s="16" customFormat="1" ht="24.15" customHeight="1">
      <c r="B289" s="131"/>
      <c r="C289" s="132" t="s">
        <v>1284</v>
      </c>
      <c r="D289" s="132" t="s">
        <v>130</v>
      </c>
      <c r="E289" s="133" t="s">
        <v>2466</v>
      </c>
      <c r="F289" s="134" t="s">
        <v>391</v>
      </c>
      <c r="G289" s="135" t="s">
        <v>1697</v>
      </c>
      <c r="H289" s="136">
        <v>40.957000000000001</v>
      </c>
      <c r="I289" s="137"/>
      <c r="J289" s="137">
        <f>ROUND(I289*H289,2)</f>
        <v>0</v>
      </c>
      <c r="K289" s="138"/>
      <c r="L289" s="17"/>
      <c r="M289" s="139"/>
      <c r="N289" s="140" t="s">
        <v>34</v>
      </c>
      <c r="O289" s="141">
        <v>0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157</v>
      </c>
      <c r="AT289" s="143" t="s">
        <v>130</v>
      </c>
      <c r="AU289" s="143" t="s">
        <v>96</v>
      </c>
      <c r="AY289" s="6" t="s">
        <v>128</v>
      </c>
      <c r="BE289" s="144">
        <f>IF(N289="základná",J289,0)</f>
        <v>0</v>
      </c>
      <c r="BF289" s="144">
        <f>IF(N289="znížená",J289,0)</f>
        <v>0</v>
      </c>
      <c r="BG289" s="144">
        <f>IF(N289="zákl. prenesená",J289,0)</f>
        <v>0</v>
      </c>
      <c r="BH289" s="144">
        <f>IF(N289="zníž. prenesená",J289,0)</f>
        <v>0</v>
      </c>
      <c r="BI289" s="144">
        <f>IF(N289="nulová",J289,0)</f>
        <v>0</v>
      </c>
      <c r="BJ289" s="6" t="s">
        <v>96</v>
      </c>
      <c r="BK289" s="144">
        <f>ROUND(I289*H289,2)</f>
        <v>0</v>
      </c>
      <c r="BL289" s="6" t="s">
        <v>157</v>
      </c>
      <c r="BM289" s="143" t="s">
        <v>607</v>
      </c>
    </row>
    <row r="290" spans="2:65" s="119" customFormat="1" ht="22.95" customHeight="1">
      <c r="B290" s="120"/>
      <c r="D290" s="121" t="s">
        <v>67</v>
      </c>
      <c r="E290" s="129" t="s">
        <v>906</v>
      </c>
      <c r="F290" s="129" t="s">
        <v>907</v>
      </c>
      <c r="J290" s="130">
        <f>BK290</f>
        <v>0</v>
      </c>
      <c r="L290" s="120"/>
      <c r="M290" s="124"/>
      <c r="P290" s="125">
        <f>SUM(P291:P292)</f>
        <v>0</v>
      </c>
      <c r="R290" s="125">
        <f>SUM(R291:R292)</f>
        <v>1.5499999999999999E-3</v>
      </c>
      <c r="T290" s="126">
        <f>SUM(T291:T292)</f>
        <v>0</v>
      </c>
      <c r="AR290" s="121" t="s">
        <v>96</v>
      </c>
      <c r="AT290" s="127" t="s">
        <v>67</v>
      </c>
      <c r="AU290" s="127" t="s">
        <v>76</v>
      </c>
      <c r="AY290" s="121" t="s">
        <v>128</v>
      </c>
      <c r="BK290" s="128">
        <f>SUM(BK291:BK292)</f>
        <v>0</v>
      </c>
    </row>
    <row r="291" spans="2:65" s="16" customFormat="1" ht="24.15" customHeight="1">
      <c r="B291" s="131"/>
      <c r="C291" s="132" t="s">
        <v>409</v>
      </c>
      <c r="D291" s="132" t="s">
        <v>130</v>
      </c>
      <c r="E291" s="133" t="s">
        <v>2467</v>
      </c>
      <c r="F291" s="134" t="s">
        <v>2468</v>
      </c>
      <c r="G291" s="135" t="s">
        <v>701</v>
      </c>
      <c r="H291" s="136">
        <v>1</v>
      </c>
      <c r="I291" s="137"/>
      <c r="J291" s="137">
        <f>ROUND(I291*H291,2)</f>
        <v>0</v>
      </c>
      <c r="K291" s="138"/>
      <c r="L291" s="17"/>
      <c r="M291" s="139"/>
      <c r="N291" s="140" t="s">
        <v>34</v>
      </c>
      <c r="O291" s="141">
        <v>0</v>
      </c>
      <c r="P291" s="141">
        <f>O291*H291</f>
        <v>0</v>
      </c>
      <c r="Q291" s="141">
        <v>1.5499999999999999E-3</v>
      </c>
      <c r="R291" s="141">
        <f>Q291*H291</f>
        <v>1.5499999999999999E-3</v>
      </c>
      <c r="S291" s="141">
        <v>0</v>
      </c>
      <c r="T291" s="142">
        <f>S291*H291</f>
        <v>0</v>
      </c>
      <c r="AR291" s="143" t="s">
        <v>157</v>
      </c>
      <c r="AT291" s="143" t="s">
        <v>130</v>
      </c>
      <c r="AU291" s="143" t="s">
        <v>96</v>
      </c>
      <c r="AY291" s="6" t="s">
        <v>128</v>
      </c>
      <c r="BE291" s="144">
        <f>IF(N291="základná",J291,0)</f>
        <v>0</v>
      </c>
      <c r="BF291" s="144">
        <f>IF(N291="znížená",J291,0)</f>
        <v>0</v>
      </c>
      <c r="BG291" s="144">
        <f>IF(N291="zákl. prenesená",J291,0)</f>
        <v>0</v>
      </c>
      <c r="BH291" s="144">
        <f>IF(N291="zníž. prenesená",J291,0)</f>
        <v>0</v>
      </c>
      <c r="BI291" s="144">
        <f>IF(N291="nulová",J291,0)</f>
        <v>0</v>
      </c>
      <c r="BJ291" s="6" t="s">
        <v>96</v>
      </c>
      <c r="BK291" s="144">
        <f>ROUND(I291*H291,2)</f>
        <v>0</v>
      </c>
      <c r="BL291" s="6" t="s">
        <v>157</v>
      </c>
      <c r="BM291" s="143" t="s">
        <v>610</v>
      </c>
    </row>
    <row r="292" spans="2:65" s="16" customFormat="1" ht="24.15" customHeight="1">
      <c r="B292" s="131"/>
      <c r="C292" s="132" t="s">
        <v>1289</v>
      </c>
      <c r="D292" s="132" t="s">
        <v>130</v>
      </c>
      <c r="E292" s="133" t="s">
        <v>2469</v>
      </c>
      <c r="F292" s="134" t="s">
        <v>2470</v>
      </c>
      <c r="G292" s="135" t="s">
        <v>1697</v>
      </c>
      <c r="H292" s="136">
        <v>1.5</v>
      </c>
      <c r="I292" s="137"/>
      <c r="J292" s="137">
        <f>ROUND(I292*H292,2)</f>
        <v>0</v>
      </c>
      <c r="K292" s="138"/>
      <c r="L292" s="17"/>
      <c r="M292" s="139"/>
      <c r="N292" s="140" t="s">
        <v>34</v>
      </c>
      <c r="O292" s="141">
        <v>0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157</v>
      </c>
      <c r="AT292" s="143" t="s">
        <v>130</v>
      </c>
      <c r="AU292" s="143" t="s">
        <v>96</v>
      </c>
      <c r="AY292" s="6" t="s">
        <v>128</v>
      </c>
      <c r="BE292" s="144">
        <f>IF(N292="základná",J292,0)</f>
        <v>0</v>
      </c>
      <c r="BF292" s="144">
        <f>IF(N292="znížená",J292,0)</f>
        <v>0</v>
      </c>
      <c r="BG292" s="144">
        <f>IF(N292="zákl. prenesená",J292,0)</f>
        <v>0</v>
      </c>
      <c r="BH292" s="144">
        <f>IF(N292="zníž. prenesená",J292,0)</f>
        <v>0</v>
      </c>
      <c r="BI292" s="144">
        <f>IF(N292="nulová",J292,0)</f>
        <v>0</v>
      </c>
      <c r="BJ292" s="6" t="s">
        <v>96</v>
      </c>
      <c r="BK292" s="144">
        <f>ROUND(I292*H292,2)</f>
        <v>0</v>
      </c>
      <c r="BL292" s="6" t="s">
        <v>157</v>
      </c>
      <c r="BM292" s="143" t="s">
        <v>613</v>
      </c>
    </row>
    <row r="293" spans="2:65" s="119" customFormat="1" ht="25.95" customHeight="1">
      <c r="B293" s="120"/>
      <c r="D293" s="121" t="s">
        <v>67</v>
      </c>
      <c r="E293" s="122" t="s">
        <v>712</v>
      </c>
      <c r="F293" s="122" t="s">
        <v>2471</v>
      </c>
      <c r="J293" s="123">
        <f>BK293</f>
        <v>0</v>
      </c>
      <c r="L293" s="120"/>
      <c r="M293" s="124"/>
      <c r="P293" s="125">
        <f>P294</f>
        <v>0</v>
      </c>
      <c r="R293" s="125">
        <f>R294</f>
        <v>2.5329999999999998E-2</v>
      </c>
      <c r="T293" s="126">
        <f>T294</f>
        <v>0</v>
      </c>
      <c r="AR293" s="121" t="s">
        <v>76</v>
      </c>
      <c r="AT293" s="127" t="s">
        <v>67</v>
      </c>
      <c r="AU293" s="127" t="s">
        <v>68</v>
      </c>
      <c r="AY293" s="121" t="s">
        <v>128</v>
      </c>
      <c r="BK293" s="128">
        <f>BK294</f>
        <v>0</v>
      </c>
    </row>
    <row r="294" spans="2:65" s="119" customFormat="1" ht="22.95" customHeight="1">
      <c r="B294" s="120"/>
      <c r="D294" s="121" t="s">
        <v>67</v>
      </c>
      <c r="E294" s="129" t="s">
        <v>2472</v>
      </c>
      <c r="F294" s="129" t="s">
        <v>2473</v>
      </c>
      <c r="J294" s="130">
        <f>BK294</f>
        <v>0</v>
      </c>
      <c r="L294" s="120"/>
      <c r="M294" s="124"/>
      <c r="P294" s="125">
        <f>SUM(P295:P296)</f>
        <v>0</v>
      </c>
      <c r="R294" s="125">
        <f>SUM(R295:R296)</f>
        <v>2.5329999999999998E-2</v>
      </c>
      <c r="T294" s="126">
        <f>SUM(T295:T296)</f>
        <v>0</v>
      </c>
      <c r="AR294" s="121" t="s">
        <v>96</v>
      </c>
      <c r="AT294" s="127" t="s">
        <v>67</v>
      </c>
      <c r="AU294" s="127" t="s">
        <v>76</v>
      </c>
      <c r="AY294" s="121" t="s">
        <v>128</v>
      </c>
      <c r="BK294" s="128">
        <f>SUM(BK295:BK296)</f>
        <v>0</v>
      </c>
    </row>
    <row r="295" spans="2:65" s="16" customFormat="1" ht="16.5" customHeight="1">
      <c r="B295" s="131"/>
      <c r="C295" s="132" t="s">
        <v>412</v>
      </c>
      <c r="D295" s="132" t="s">
        <v>130</v>
      </c>
      <c r="E295" s="133" t="s">
        <v>2474</v>
      </c>
      <c r="F295" s="134" t="s">
        <v>2475</v>
      </c>
      <c r="G295" s="135" t="s">
        <v>701</v>
      </c>
      <c r="H295" s="136">
        <v>1</v>
      </c>
      <c r="I295" s="137"/>
      <c r="J295" s="137">
        <f>ROUND(I295*H295,2)</f>
        <v>0</v>
      </c>
      <c r="K295" s="138"/>
      <c r="L295" s="17"/>
      <c r="M295" s="139"/>
      <c r="N295" s="140" t="s">
        <v>34</v>
      </c>
      <c r="O295" s="141">
        <v>0</v>
      </c>
      <c r="P295" s="141">
        <f>O295*H295</f>
        <v>0</v>
      </c>
      <c r="Q295" s="141">
        <v>2.5329999999999998E-2</v>
      </c>
      <c r="R295" s="141">
        <f>Q295*H295</f>
        <v>2.5329999999999998E-2</v>
      </c>
      <c r="S295" s="141">
        <v>0</v>
      </c>
      <c r="T295" s="142">
        <f>S295*H295</f>
        <v>0</v>
      </c>
      <c r="AR295" s="143" t="s">
        <v>157</v>
      </c>
      <c r="AT295" s="143" t="s">
        <v>130</v>
      </c>
      <c r="AU295" s="143" t="s">
        <v>96</v>
      </c>
      <c r="AY295" s="6" t="s">
        <v>128</v>
      </c>
      <c r="BE295" s="144">
        <f>IF(N295="základná",J295,0)</f>
        <v>0</v>
      </c>
      <c r="BF295" s="144">
        <f>IF(N295="znížená",J295,0)</f>
        <v>0</v>
      </c>
      <c r="BG295" s="144">
        <f>IF(N295="zákl. prenesená",J295,0)</f>
        <v>0</v>
      </c>
      <c r="BH295" s="144">
        <f>IF(N295="zníž. prenesená",J295,0)</f>
        <v>0</v>
      </c>
      <c r="BI295" s="144">
        <f>IF(N295="nulová",J295,0)</f>
        <v>0</v>
      </c>
      <c r="BJ295" s="6" t="s">
        <v>96</v>
      </c>
      <c r="BK295" s="144">
        <f>ROUND(I295*H295,2)</f>
        <v>0</v>
      </c>
      <c r="BL295" s="6" t="s">
        <v>157</v>
      </c>
      <c r="BM295" s="143" t="s">
        <v>616</v>
      </c>
    </row>
    <row r="296" spans="2:65" s="16" customFormat="1" ht="24.15" customHeight="1">
      <c r="B296" s="131"/>
      <c r="C296" s="132" t="s">
        <v>1295</v>
      </c>
      <c r="D296" s="132" t="s">
        <v>130</v>
      </c>
      <c r="E296" s="133" t="s">
        <v>2476</v>
      </c>
      <c r="F296" s="134" t="s">
        <v>2477</v>
      </c>
      <c r="G296" s="135" t="s">
        <v>1697</v>
      </c>
      <c r="H296" s="136">
        <v>5</v>
      </c>
      <c r="I296" s="137"/>
      <c r="J296" s="137">
        <f>ROUND(I296*H296,2)</f>
        <v>0</v>
      </c>
      <c r="K296" s="138"/>
      <c r="L296" s="17"/>
      <c r="M296" s="139"/>
      <c r="N296" s="140" t="s">
        <v>34</v>
      </c>
      <c r="O296" s="141">
        <v>0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157</v>
      </c>
      <c r="AT296" s="143" t="s">
        <v>130</v>
      </c>
      <c r="AU296" s="143" t="s">
        <v>96</v>
      </c>
      <c r="AY296" s="6" t="s">
        <v>128</v>
      </c>
      <c r="BE296" s="144">
        <f>IF(N296="základná",J296,0)</f>
        <v>0</v>
      </c>
      <c r="BF296" s="144">
        <f>IF(N296="znížená",J296,0)</f>
        <v>0</v>
      </c>
      <c r="BG296" s="144">
        <f>IF(N296="zákl. prenesená",J296,0)</f>
        <v>0</v>
      </c>
      <c r="BH296" s="144">
        <f>IF(N296="zníž. prenesená",J296,0)</f>
        <v>0</v>
      </c>
      <c r="BI296" s="144">
        <f>IF(N296="nulová",J296,0)</f>
        <v>0</v>
      </c>
      <c r="BJ296" s="6" t="s">
        <v>96</v>
      </c>
      <c r="BK296" s="144">
        <f>ROUND(I296*H296,2)</f>
        <v>0</v>
      </c>
      <c r="BL296" s="6" t="s">
        <v>157</v>
      </c>
      <c r="BM296" s="143" t="s">
        <v>619</v>
      </c>
    </row>
    <row r="297" spans="2:65" s="119" customFormat="1" ht="25.95" customHeight="1">
      <c r="B297" s="120"/>
      <c r="D297" s="121" t="s">
        <v>67</v>
      </c>
      <c r="E297" s="122" t="s">
        <v>726</v>
      </c>
      <c r="F297" s="122" t="s">
        <v>2478</v>
      </c>
      <c r="J297" s="123">
        <f>BK297</f>
        <v>0</v>
      </c>
      <c r="L297" s="120"/>
      <c r="M297" s="124"/>
      <c r="P297" s="125">
        <f>P298+P302+P307+P310</f>
        <v>0</v>
      </c>
      <c r="R297" s="125">
        <f>R298+R302+R307+R310</f>
        <v>0.49111541999999997</v>
      </c>
      <c r="T297" s="126">
        <f>T298+T302+T307+T310</f>
        <v>0</v>
      </c>
      <c r="AR297" s="121" t="s">
        <v>76</v>
      </c>
      <c r="AT297" s="127" t="s">
        <v>67</v>
      </c>
      <c r="AU297" s="127" t="s">
        <v>68</v>
      </c>
      <c r="AY297" s="121" t="s">
        <v>128</v>
      </c>
      <c r="BK297" s="128">
        <f>BK298+BK302+BK307+BK310</f>
        <v>0</v>
      </c>
    </row>
    <row r="298" spans="2:65" s="119" customFormat="1" ht="22.95" customHeight="1">
      <c r="B298" s="120"/>
      <c r="D298" s="121" t="s">
        <v>67</v>
      </c>
      <c r="E298" s="129" t="s">
        <v>2479</v>
      </c>
      <c r="F298" s="129" t="s">
        <v>2480</v>
      </c>
      <c r="J298" s="130">
        <f>BK298</f>
        <v>0</v>
      </c>
      <c r="L298" s="120"/>
      <c r="M298" s="124"/>
      <c r="P298" s="125">
        <f>SUM(P299:P301)</f>
        <v>0</v>
      </c>
      <c r="R298" s="125">
        <f>SUM(R299:R301)</f>
        <v>0.42572891999999996</v>
      </c>
      <c r="T298" s="126">
        <f>SUM(T299:T301)</f>
        <v>0</v>
      </c>
      <c r="AR298" s="121" t="s">
        <v>96</v>
      </c>
      <c r="AT298" s="127" t="s">
        <v>67</v>
      </c>
      <c r="AU298" s="127" t="s">
        <v>76</v>
      </c>
      <c r="AY298" s="121" t="s">
        <v>128</v>
      </c>
      <c r="BK298" s="128">
        <f>SUM(BK299:BK301)</f>
        <v>0</v>
      </c>
    </row>
    <row r="299" spans="2:65" s="16" customFormat="1" ht="24.15" customHeight="1">
      <c r="B299" s="131"/>
      <c r="C299" s="132" t="s">
        <v>415</v>
      </c>
      <c r="D299" s="132" t="s">
        <v>130</v>
      </c>
      <c r="E299" s="133" t="s">
        <v>2481</v>
      </c>
      <c r="F299" s="134" t="s">
        <v>2482</v>
      </c>
      <c r="G299" s="135" t="s">
        <v>136</v>
      </c>
      <c r="H299" s="136">
        <v>9.3119999999999994</v>
      </c>
      <c r="I299" s="137"/>
      <c r="J299" s="137">
        <f>ROUND(I299*H299,2)</f>
        <v>0</v>
      </c>
      <c r="K299" s="138"/>
      <c r="L299" s="17"/>
      <c r="M299" s="139"/>
      <c r="N299" s="140" t="s">
        <v>34</v>
      </c>
      <c r="O299" s="141">
        <v>0</v>
      </c>
      <c r="P299" s="141">
        <f>O299*H299</f>
        <v>0</v>
      </c>
      <c r="Q299" s="141">
        <v>3.7159999999999999E-2</v>
      </c>
      <c r="R299" s="141">
        <f>Q299*H299</f>
        <v>0.34603391999999994</v>
      </c>
      <c r="S299" s="141">
        <v>0</v>
      </c>
      <c r="T299" s="142">
        <f>S299*H299</f>
        <v>0</v>
      </c>
      <c r="AR299" s="143" t="s">
        <v>157</v>
      </c>
      <c r="AT299" s="143" t="s">
        <v>130</v>
      </c>
      <c r="AU299" s="143" t="s">
        <v>96</v>
      </c>
      <c r="AY299" s="6" t="s">
        <v>128</v>
      </c>
      <c r="BE299" s="144">
        <f>IF(N299="základná",J299,0)</f>
        <v>0</v>
      </c>
      <c r="BF299" s="144">
        <f>IF(N299="znížená",J299,0)</f>
        <v>0</v>
      </c>
      <c r="BG299" s="144">
        <f>IF(N299="zákl. prenesená",J299,0)</f>
        <v>0</v>
      </c>
      <c r="BH299" s="144">
        <f>IF(N299="zníž. prenesená",J299,0)</f>
        <v>0</v>
      </c>
      <c r="BI299" s="144">
        <f>IF(N299="nulová",J299,0)</f>
        <v>0</v>
      </c>
      <c r="BJ299" s="6" t="s">
        <v>96</v>
      </c>
      <c r="BK299" s="144">
        <f>ROUND(I299*H299,2)</f>
        <v>0</v>
      </c>
      <c r="BL299" s="6" t="s">
        <v>157</v>
      </c>
      <c r="BM299" s="143" t="s">
        <v>622</v>
      </c>
    </row>
    <row r="300" spans="2:65" s="16" customFormat="1" ht="37.950000000000003" customHeight="1">
      <c r="B300" s="131"/>
      <c r="C300" s="132" t="s">
        <v>1300</v>
      </c>
      <c r="D300" s="132" t="s">
        <v>130</v>
      </c>
      <c r="E300" s="133" t="s">
        <v>2483</v>
      </c>
      <c r="F300" s="134" t="s">
        <v>2484</v>
      </c>
      <c r="G300" s="135" t="s">
        <v>136</v>
      </c>
      <c r="H300" s="136">
        <v>346.5</v>
      </c>
      <c r="I300" s="137"/>
      <c r="J300" s="137">
        <f>ROUND(I300*H300,2)</f>
        <v>0</v>
      </c>
      <c r="K300" s="138"/>
      <c r="L300" s="17"/>
      <c r="M300" s="139"/>
      <c r="N300" s="140" t="s">
        <v>34</v>
      </c>
      <c r="O300" s="141">
        <v>0</v>
      </c>
      <c r="P300" s="141">
        <f>O300*H300</f>
        <v>0</v>
      </c>
      <c r="Q300" s="141">
        <v>2.3000000000000001E-4</v>
      </c>
      <c r="R300" s="141">
        <f>Q300*H300</f>
        <v>7.9695000000000002E-2</v>
      </c>
      <c r="S300" s="141">
        <v>0</v>
      </c>
      <c r="T300" s="142">
        <f>S300*H300</f>
        <v>0</v>
      </c>
      <c r="AR300" s="143" t="s">
        <v>157</v>
      </c>
      <c r="AT300" s="143" t="s">
        <v>130</v>
      </c>
      <c r="AU300" s="143" t="s">
        <v>96</v>
      </c>
      <c r="AY300" s="6" t="s">
        <v>128</v>
      </c>
      <c r="BE300" s="144">
        <f>IF(N300="základná",J300,0)</f>
        <v>0</v>
      </c>
      <c r="BF300" s="144">
        <f>IF(N300="znížená",J300,0)</f>
        <v>0</v>
      </c>
      <c r="BG300" s="144">
        <f>IF(N300="zákl. prenesená",J300,0)</f>
        <v>0</v>
      </c>
      <c r="BH300" s="144">
        <f>IF(N300="zníž. prenesená",J300,0)</f>
        <v>0</v>
      </c>
      <c r="BI300" s="144">
        <f>IF(N300="nulová",J300,0)</f>
        <v>0</v>
      </c>
      <c r="BJ300" s="6" t="s">
        <v>96</v>
      </c>
      <c r="BK300" s="144">
        <f>ROUND(I300*H300,2)</f>
        <v>0</v>
      </c>
      <c r="BL300" s="6" t="s">
        <v>157</v>
      </c>
      <c r="BM300" s="143" t="s">
        <v>625</v>
      </c>
    </row>
    <row r="301" spans="2:65" s="16" customFormat="1" ht="21.75" customHeight="1">
      <c r="B301" s="131"/>
      <c r="C301" s="132" t="s">
        <v>418</v>
      </c>
      <c r="D301" s="132" t="s">
        <v>130</v>
      </c>
      <c r="E301" s="133" t="s">
        <v>2485</v>
      </c>
      <c r="F301" s="134" t="s">
        <v>2486</v>
      </c>
      <c r="G301" s="135" t="s">
        <v>1697</v>
      </c>
      <c r="H301" s="136">
        <v>143.614</v>
      </c>
      <c r="I301" s="137"/>
      <c r="J301" s="137">
        <f>ROUND(I301*H301,2)</f>
        <v>0</v>
      </c>
      <c r="K301" s="138"/>
      <c r="L301" s="17"/>
      <c r="M301" s="139"/>
      <c r="N301" s="140" t="s">
        <v>34</v>
      </c>
      <c r="O301" s="141">
        <v>0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157</v>
      </c>
      <c r="AT301" s="143" t="s">
        <v>130</v>
      </c>
      <c r="AU301" s="143" t="s">
        <v>96</v>
      </c>
      <c r="AY301" s="6" t="s">
        <v>128</v>
      </c>
      <c r="BE301" s="144">
        <f>IF(N301="základná",J301,0)</f>
        <v>0</v>
      </c>
      <c r="BF301" s="144">
        <f>IF(N301="znížená",J301,0)</f>
        <v>0</v>
      </c>
      <c r="BG301" s="144">
        <f>IF(N301="zákl. prenesená",J301,0)</f>
        <v>0</v>
      </c>
      <c r="BH301" s="144">
        <f>IF(N301="zníž. prenesená",J301,0)</f>
        <v>0</v>
      </c>
      <c r="BI301" s="144">
        <f>IF(N301="nulová",J301,0)</f>
        <v>0</v>
      </c>
      <c r="BJ301" s="6" t="s">
        <v>96</v>
      </c>
      <c r="BK301" s="144">
        <f>ROUND(I301*H301,2)</f>
        <v>0</v>
      </c>
      <c r="BL301" s="6" t="s">
        <v>157</v>
      </c>
      <c r="BM301" s="143" t="s">
        <v>628</v>
      </c>
    </row>
    <row r="302" spans="2:65" s="119" customFormat="1" ht="22.95" customHeight="1">
      <c r="B302" s="120"/>
      <c r="D302" s="121" t="s">
        <v>67</v>
      </c>
      <c r="E302" s="129" t="s">
        <v>198</v>
      </c>
      <c r="F302" s="129" t="s">
        <v>199</v>
      </c>
      <c r="J302" s="130">
        <f>BK302</f>
        <v>0</v>
      </c>
      <c r="L302" s="120"/>
      <c r="M302" s="124"/>
      <c r="P302" s="125">
        <f>SUM(P303:P306)</f>
        <v>0</v>
      </c>
      <c r="R302" s="125">
        <f>SUM(R303:R306)</f>
        <v>4.2139999999999997E-2</v>
      </c>
      <c r="T302" s="126">
        <f>SUM(T303:T306)</f>
        <v>0</v>
      </c>
      <c r="AR302" s="121" t="s">
        <v>96</v>
      </c>
      <c r="AT302" s="127" t="s">
        <v>67</v>
      </c>
      <c r="AU302" s="127" t="s">
        <v>76</v>
      </c>
      <c r="AY302" s="121" t="s">
        <v>128</v>
      </c>
      <c r="BK302" s="128">
        <f>SUM(BK303:BK306)</f>
        <v>0</v>
      </c>
    </row>
    <row r="303" spans="2:65" s="16" customFormat="1" ht="21.75" customHeight="1">
      <c r="B303" s="131"/>
      <c r="C303" s="132" t="s">
        <v>1305</v>
      </c>
      <c r="D303" s="132" t="s">
        <v>130</v>
      </c>
      <c r="E303" s="133" t="s">
        <v>2487</v>
      </c>
      <c r="F303" s="134" t="s">
        <v>2488</v>
      </c>
      <c r="G303" s="135" t="s">
        <v>153</v>
      </c>
      <c r="H303" s="136">
        <v>9</v>
      </c>
      <c r="I303" s="137"/>
      <c r="J303" s="137">
        <f>ROUND(I303*H303,2)</f>
        <v>0</v>
      </c>
      <c r="K303" s="138"/>
      <c r="L303" s="17"/>
      <c r="M303" s="139"/>
      <c r="N303" s="140" t="s">
        <v>34</v>
      </c>
      <c r="O303" s="141">
        <v>0</v>
      </c>
      <c r="P303" s="141">
        <f>O303*H303</f>
        <v>0</v>
      </c>
      <c r="Q303" s="141">
        <v>2.7399999999999998E-3</v>
      </c>
      <c r="R303" s="141">
        <f>Q303*H303</f>
        <v>2.4659999999999998E-2</v>
      </c>
      <c r="S303" s="141">
        <v>0</v>
      </c>
      <c r="T303" s="142">
        <f>S303*H303</f>
        <v>0</v>
      </c>
      <c r="AR303" s="143" t="s">
        <v>157</v>
      </c>
      <c r="AT303" s="143" t="s">
        <v>130</v>
      </c>
      <c r="AU303" s="143" t="s">
        <v>96</v>
      </c>
      <c r="AY303" s="6" t="s">
        <v>128</v>
      </c>
      <c r="BE303" s="144">
        <f>IF(N303="základná",J303,0)</f>
        <v>0</v>
      </c>
      <c r="BF303" s="144">
        <f>IF(N303="znížená",J303,0)</f>
        <v>0</v>
      </c>
      <c r="BG303" s="144">
        <f>IF(N303="zákl. prenesená",J303,0)</f>
        <v>0</v>
      </c>
      <c r="BH303" s="144">
        <f>IF(N303="zníž. prenesená",J303,0)</f>
        <v>0</v>
      </c>
      <c r="BI303" s="144">
        <f>IF(N303="nulová",J303,0)</f>
        <v>0</v>
      </c>
      <c r="BJ303" s="6" t="s">
        <v>96</v>
      </c>
      <c r="BK303" s="144">
        <f>ROUND(I303*H303,2)</f>
        <v>0</v>
      </c>
      <c r="BL303" s="6" t="s">
        <v>157</v>
      </c>
      <c r="BM303" s="143" t="s">
        <v>631</v>
      </c>
    </row>
    <row r="304" spans="2:65" s="16" customFormat="1" ht="16.5" customHeight="1">
      <c r="B304" s="131"/>
      <c r="C304" s="132" t="s">
        <v>421</v>
      </c>
      <c r="D304" s="132" t="s">
        <v>130</v>
      </c>
      <c r="E304" s="133" t="s">
        <v>2489</v>
      </c>
      <c r="F304" s="134" t="s">
        <v>2490</v>
      </c>
      <c r="G304" s="135" t="s">
        <v>153</v>
      </c>
      <c r="H304" s="136">
        <v>11</v>
      </c>
      <c r="I304" s="137"/>
      <c r="J304" s="137">
        <f>ROUND(I304*H304,2)</f>
        <v>0</v>
      </c>
      <c r="K304" s="138"/>
      <c r="L304" s="17"/>
      <c r="M304" s="139"/>
      <c r="N304" s="140" t="s">
        <v>34</v>
      </c>
      <c r="O304" s="141">
        <v>0</v>
      </c>
      <c r="P304" s="141">
        <f>O304*H304</f>
        <v>0</v>
      </c>
      <c r="Q304" s="141">
        <v>1.48E-3</v>
      </c>
      <c r="R304" s="141">
        <f>Q304*H304</f>
        <v>1.6279999999999999E-2</v>
      </c>
      <c r="S304" s="141">
        <v>0</v>
      </c>
      <c r="T304" s="142">
        <f>S304*H304</f>
        <v>0</v>
      </c>
      <c r="AR304" s="143" t="s">
        <v>157</v>
      </c>
      <c r="AT304" s="143" t="s">
        <v>130</v>
      </c>
      <c r="AU304" s="143" t="s">
        <v>96</v>
      </c>
      <c r="AY304" s="6" t="s">
        <v>128</v>
      </c>
      <c r="BE304" s="144">
        <f>IF(N304="základná",J304,0)</f>
        <v>0</v>
      </c>
      <c r="BF304" s="144">
        <f>IF(N304="znížená",J304,0)</f>
        <v>0</v>
      </c>
      <c r="BG304" s="144">
        <f>IF(N304="zákl. prenesená",J304,0)</f>
        <v>0</v>
      </c>
      <c r="BH304" s="144">
        <f>IF(N304="zníž. prenesená",J304,0)</f>
        <v>0</v>
      </c>
      <c r="BI304" s="144">
        <f>IF(N304="nulová",J304,0)</f>
        <v>0</v>
      </c>
      <c r="BJ304" s="6" t="s">
        <v>96</v>
      </c>
      <c r="BK304" s="144">
        <f>ROUND(I304*H304,2)</f>
        <v>0</v>
      </c>
      <c r="BL304" s="6" t="s">
        <v>157</v>
      </c>
      <c r="BM304" s="143" t="s">
        <v>634</v>
      </c>
    </row>
    <row r="305" spans="2:65" s="16" customFormat="1" ht="16.5" customHeight="1">
      <c r="B305" s="131"/>
      <c r="C305" s="132" t="s">
        <v>1310</v>
      </c>
      <c r="D305" s="132" t="s">
        <v>130</v>
      </c>
      <c r="E305" s="133" t="s">
        <v>2491</v>
      </c>
      <c r="F305" s="134" t="s">
        <v>2492</v>
      </c>
      <c r="G305" s="135" t="s">
        <v>267</v>
      </c>
      <c r="H305" s="136">
        <v>4</v>
      </c>
      <c r="I305" s="137"/>
      <c r="J305" s="137">
        <f>ROUND(I305*H305,2)</f>
        <v>0</v>
      </c>
      <c r="K305" s="138"/>
      <c r="L305" s="17"/>
      <c r="M305" s="139"/>
      <c r="N305" s="140" t="s">
        <v>34</v>
      </c>
      <c r="O305" s="141">
        <v>0</v>
      </c>
      <c r="P305" s="141">
        <f>O305*H305</f>
        <v>0</v>
      </c>
      <c r="Q305" s="141">
        <v>2.9999999999999997E-4</v>
      </c>
      <c r="R305" s="141">
        <f>Q305*H305</f>
        <v>1.1999999999999999E-3</v>
      </c>
      <c r="S305" s="141">
        <v>0</v>
      </c>
      <c r="T305" s="142">
        <f>S305*H305</f>
        <v>0</v>
      </c>
      <c r="AR305" s="143" t="s">
        <v>157</v>
      </c>
      <c r="AT305" s="143" t="s">
        <v>130</v>
      </c>
      <c r="AU305" s="143" t="s">
        <v>96</v>
      </c>
      <c r="AY305" s="6" t="s">
        <v>128</v>
      </c>
      <c r="BE305" s="144">
        <f>IF(N305="základná",J305,0)</f>
        <v>0</v>
      </c>
      <c r="BF305" s="144">
        <f>IF(N305="znížená",J305,0)</f>
        <v>0</v>
      </c>
      <c r="BG305" s="144">
        <f>IF(N305="zákl. prenesená",J305,0)</f>
        <v>0</v>
      </c>
      <c r="BH305" s="144">
        <f>IF(N305="zníž. prenesená",J305,0)</f>
        <v>0</v>
      </c>
      <c r="BI305" s="144">
        <f>IF(N305="nulová",J305,0)</f>
        <v>0</v>
      </c>
      <c r="BJ305" s="6" t="s">
        <v>96</v>
      </c>
      <c r="BK305" s="144">
        <f>ROUND(I305*H305,2)</f>
        <v>0</v>
      </c>
      <c r="BL305" s="6" t="s">
        <v>157</v>
      </c>
      <c r="BM305" s="143" t="s">
        <v>639</v>
      </c>
    </row>
    <row r="306" spans="2:65" s="16" customFormat="1" ht="24.15" customHeight="1">
      <c r="B306" s="131"/>
      <c r="C306" s="132" t="s">
        <v>424</v>
      </c>
      <c r="D306" s="132" t="s">
        <v>130</v>
      </c>
      <c r="E306" s="133" t="s">
        <v>2493</v>
      </c>
      <c r="F306" s="134" t="s">
        <v>2494</v>
      </c>
      <c r="G306" s="135" t="s">
        <v>1697</v>
      </c>
      <c r="H306" s="136">
        <v>3.84</v>
      </c>
      <c r="I306" s="137"/>
      <c r="J306" s="137">
        <f>ROUND(I306*H306,2)</f>
        <v>0</v>
      </c>
      <c r="K306" s="138"/>
      <c r="L306" s="17"/>
      <c r="M306" s="139"/>
      <c r="N306" s="140" t="s">
        <v>34</v>
      </c>
      <c r="O306" s="141">
        <v>0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157</v>
      </c>
      <c r="AT306" s="143" t="s">
        <v>130</v>
      </c>
      <c r="AU306" s="143" t="s">
        <v>96</v>
      </c>
      <c r="AY306" s="6" t="s">
        <v>128</v>
      </c>
      <c r="BE306" s="144">
        <f>IF(N306="základná",J306,0)</f>
        <v>0</v>
      </c>
      <c r="BF306" s="144">
        <f>IF(N306="znížená",J306,0)</f>
        <v>0</v>
      </c>
      <c r="BG306" s="144">
        <f>IF(N306="zákl. prenesená",J306,0)</f>
        <v>0</v>
      </c>
      <c r="BH306" s="144">
        <f>IF(N306="zníž. prenesená",J306,0)</f>
        <v>0</v>
      </c>
      <c r="BI306" s="144">
        <f>IF(N306="nulová",J306,0)</f>
        <v>0</v>
      </c>
      <c r="BJ306" s="6" t="s">
        <v>96</v>
      </c>
      <c r="BK306" s="144">
        <f>ROUND(I306*H306,2)</f>
        <v>0</v>
      </c>
      <c r="BL306" s="6" t="s">
        <v>157</v>
      </c>
      <c r="BM306" s="143" t="s">
        <v>645</v>
      </c>
    </row>
    <row r="307" spans="2:65" s="119" customFormat="1" ht="22.95" customHeight="1">
      <c r="B307" s="120"/>
      <c r="D307" s="121" t="s">
        <v>67</v>
      </c>
      <c r="E307" s="129" t="s">
        <v>2495</v>
      </c>
      <c r="F307" s="129" t="s">
        <v>2496</v>
      </c>
      <c r="J307" s="130">
        <f>BK307</f>
        <v>0</v>
      </c>
      <c r="L307" s="120"/>
      <c r="M307" s="124"/>
      <c r="P307" s="125">
        <f>SUM(P308:P309)</f>
        <v>0</v>
      </c>
      <c r="R307" s="125">
        <f>SUM(R308:R309)</f>
        <v>5.0000000000000002E-5</v>
      </c>
      <c r="T307" s="126">
        <f>SUM(T308:T309)</f>
        <v>0</v>
      </c>
      <c r="AR307" s="121" t="s">
        <v>96</v>
      </c>
      <c r="AT307" s="127" t="s">
        <v>67</v>
      </c>
      <c r="AU307" s="127" t="s">
        <v>76</v>
      </c>
      <c r="AY307" s="121" t="s">
        <v>128</v>
      </c>
      <c r="BK307" s="128">
        <f>SUM(BK308:BK309)</f>
        <v>0</v>
      </c>
    </row>
    <row r="308" spans="2:65" s="16" customFormat="1" ht="24.15" customHeight="1">
      <c r="B308" s="131"/>
      <c r="C308" s="132" t="s">
        <v>1315</v>
      </c>
      <c r="D308" s="132" t="s">
        <v>130</v>
      </c>
      <c r="E308" s="133" t="s">
        <v>2497</v>
      </c>
      <c r="F308" s="134" t="s">
        <v>2498</v>
      </c>
      <c r="G308" s="135" t="s">
        <v>701</v>
      </c>
      <c r="H308" s="136">
        <v>1</v>
      </c>
      <c r="I308" s="137"/>
      <c r="J308" s="137">
        <f>ROUND(I308*H308,2)</f>
        <v>0</v>
      </c>
      <c r="K308" s="138"/>
      <c r="L308" s="17"/>
      <c r="M308" s="139"/>
      <c r="N308" s="140" t="s">
        <v>34</v>
      </c>
      <c r="O308" s="141">
        <v>0</v>
      </c>
      <c r="P308" s="141">
        <f>O308*H308</f>
        <v>0</v>
      </c>
      <c r="Q308" s="141">
        <v>5.0000000000000002E-5</v>
      </c>
      <c r="R308" s="141">
        <f>Q308*H308</f>
        <v>5.0000000000000002E-5</v>
      </c>
      <c r="S308" s="141">
        <v>0</v>
      </c>
      <c r="T308" s="142">
        <f>S308*H308</f>
        <v>0</v>
      </c>
      <c r="AR308" s="143" t="s">
        <v>157</v>
      </c>
      <c r="AT308" s="143" t="s">
        <v>130</v>
      </c>
      <c r="AU308" s="143" t="s">
        <v>96</v>
      </c>
      <c r="AY308" s="6" t="s">
        <v>128</v>
      </c>
      <c r="BE308" s="144">
        <f>IF(N308="základná",J308,0)</f>
        <v>0</v>
      </c>
      <c r="BF308" s="144">
        <f>IF(N308="znížená",J308,0)</f>
        <v>0</v>
      </c>
      <c r="BG308" s="144">
        <f>IF(N308="zákl. prenesená",J308,0)</f>
        <v>0</v>
      </c>
      <c r="BH308" s="144">
        <f>IF(N308="zníž. prenesená",J308,0)</f>
        <v>0</v>
      </c>
      <c r="BI308" s="144">
        <f>IF(N308="nulová",J308,0)</f>
        <v>0</v>
      </c>
      <c r="BJ308" s="6" t="s">
        <v>96</v>
      </c>
      <c r="BK308" s="144">
        <f>ROUND(I308*H308,2)</f>
        <v>0</v>
      </c>
      <c r="BL308" s="6" t="s">
        <v>157</v>
      </c>
      <c r="BM308" s="143" t="s">
        <v>1318</v>
      </c>
    </row>
    <row r="309" spans="2:65" s="16" customFormat="1" ht="33" customHeight="1">
      <c r="B309" s="131"/>
      <c r="C309" s="132" t="s">
        <v>427</v>
      </c>
      <c r="D309" s="132" t="s">
        <v>130</v>
      </c>
      <c r="E309" s="133" t="s">
        <v>2499</v>
      </c>
      <c r="F309" s="134" t="s">
        <v>2500</v>
      </c>
      <c r="G309" s="135" t="s">
        <v>701</v>
      </c>
      <c r="H309" s="136">
        <v>1</v>
      </c>
      <c r="I309" s="137"/>
      <c r="J309" s="137">
        <f>ROUND(I309*H309,2)</f>
        <v>0</v>
      </c>
      <c r="K309" s="138"/>
      <c r="L309" s="17"/>
      <c r="M309" s="139"/>
      <c r="N309" s="140" t="s">
        <v>34</v>
      </c>
      <c r="O309" s="141">
        <v>0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157</v>
      </c>
      <c r="AT309" s="143" t="s">
        <v>130</v>
      </c>
      <c r="AU309" s="143" t="s">
        <v>96</v>
      </c>
      <c r="AY309" s="6" t="s">
        <v>128</v>
      </c>
      <c r="BE309" s="144">
        <f>IF(N309="základná",J309,0)</f>
        <v>0</v>
      </c>
      <c r="BF309" s="144">
        <f>IF(N309="znížená",J309,0)</f>
        <v>0</v>
      </c>
      <c r="BG309" s="144">
        <f>IF(N309="zákl. prenesená",J309,0)</f>
        <v>0</v>
      </c>
      <c r="BH309" s="144">
        <f>IF(N309="zníž. prenesená",J309,0)</f>
        <v>0</v>
      </c>
      <c r="BI309" s="144">
        <f>IF(N309="nulová",J309,0)</f>
        <v>0</v>
      </c>
      <c r="BJ309" s="6" t="s">
        <v>96</v>
      </c>
      <c r="BK309" s="144">
        <f>ROUND(I309*H309,2)</f>
        <v>0</v>
      </c>
      <c r="BL309" s="6" t="s">
        <v>157</v>
      </c>
      <c r="BM309" s="143" t="s">
        <v>1321</v>
      </c>
    </row>
    <row r="310" spans="2:65" s="119" customFormat="1" ht="22.95" customHeight="1">
      <c r="B310" s="120"/>
      <c r="D310" s="121" t="s">
        <v>67</v>
      </c>
      <c r="E310" s="129" t="s">
        <v>951</v>
      </c>
      <c r="F310" s="129" t="s">
        <v>952</v>
      </c>
      <c r="J310" s="130">
        <f>BK310</f>
        <v>0</v>
      </c>
      <c r="L310" s="120"/>
      <c r="M310" s="124"/>
      <c r="P310" s="125">
        <f>SUM(P311:P323)</f>
        <v>0</v>
      </c>
      <c r="R310" s="125">
        <f>SUM(R311:R323)</f>
        <v>2.3196500000000005E-2</v>
      </c>
      <c r="T310" s="126">
        <f>SUM(T311:T323)</f>
        <v>0</v>
      </c>
      <c r="AR310" s="121" t="s">
        <v>96</v>
      </c>
      <c r="AT310" s="127" t="s">
        <v>67</v>
      </c>
      <c r="AU310" s="127" t="s">
        <v>76</v>
      </c>
      <c r="AY310" s="121" t="s">
        <v>128</v>
      </c>
      <c r="BK310" s="128">
        <f>SUM(BK311:BK323)</f>
        <v>0</v>
      </c>
    </row>
    <row r="311" spans="2:65" s="16" customFormat="1" ht="24.15" customHeight="1">
      <c r="B311" s="131"/>
      <c r="C311" s="132" t="s">
        <v>1322</v>
      </c>
      <c r="D311" s="132" t="s">
        <v>130</v>
      </c>
      <c r="E311" s="133" t="s">
        <v>2501</v>
      </c>
      <c r="F311" s="134" t="s">
        <v>2502</v>
      </c>
      <c r="G311" s="135" t="s">
        <v>136</v>
      </c>
      <c r="H311" s="136">
        <v>82.466999999999999</v>
      </c>
      <c r="I311" s="137"/>
      <c r="J311" s="137">
        <f t="shared" ref="J311:J323" si="90">ROUND(I311*H311,2)</f>
        <v>0</v>
      </c>
      <c r="K311" s="138"/>
      <c r="L311" s="17"/>
      <c r="M311" s="139"/>
      <c r="N311" s="140" t="s">
        <v>34</v>
      </c>
      <c r="O311" s="141">
        <v>0</v>
      </c>
      <c r="P311" s="141">
        <f t="shared" ref="P311:P323" si="91">O311*H311</f>
        <v>0</v>
      </c>
      <c r="Q311" s="141">
        <v>0</v>
      </c>
      <c r="R311" s="141">
        <f t="shared" ref="R311:R323" si="92">Q311*H311</f>
        <v>0</v>
      </c>
      <c r="S311" s="141">
        <v>0</v>
      </c>
      <c r="T311" s="142">
        <f t="shared" ref="T311:T323" si="93">S311*H311</f>
        <v>0</v>
      </c>
      <c r="AR311" s="143" t="s">
        <v>157</v>
      </c>
      <c r="AT311" s="143" t="s">
        <v>130</v>
      </c>
      <c r="AU311" s="143" t="s">
        <v>96</v>
      </c>
      <c r="AY311" s="6" t="s">
        <v>128</v>
      </c>
      <c r="BE311" s="144">
        <f t="shared" ref="BE311:BE323" si="94">IF(N311="základná",J311,0)</f>
        <v>0</v>
      </c>
      <c r="BF311" s="144">
        <f t="shared" ref="BF311:BF323" si="95">IF(N311="znížená",J311,0)</f>
        <v>0</v>
      </c>
      <c r="BG311" s="144">
        <f t="shared" ref="BG311:BG323" si="96">IF(N311="zákl. prenesená",J311,0)</f>
        <v>0</v>
      </c>
      <c r="BH311" s="144">
        <f t="shared" ref="BH311:BH323" si="97">IF(N311="zníž. prenesená",J311,0)</f>
        <v>0</v>
      </c>
      <c r="BI311" s="144">
        <f t="shared" ref="BI311:BI323" si="98">IF(N311="nulová",J311,0)</f>
        <v>0</v>
      </c>
      <c r="BJ311" s="6" t="s">
        <v>96</v>
      </c>
      <c r="BK311" s="144">
        <f t="shared" ref="BK311:BK323" si="99">ROUND(I311*H311,2)</f>
        <v>0</v>
      </c>
      <c r="BL311" s="6" t="s">
        <v>157</v>
      </c>
      <c r="BM311" s="143" t="s">
        <v>1325</v>
      </c>
    </row>
    <row r="312" spans="2:65" s="16" customFormat="1" ht="24.15" customHeight="1">
      <c r="B312" s="131"/>
      <c r="C312" s="132" t="s">
        <v>430</v>
      </c>
      <c r="D312" s="132" t="s">
        <v>130</v>
      </c>
      <c r="E312" s="133" t="s">
        <v>2503</v>
      </c>
      <c r="F312" s="134" t="s">
        <v>2504</v>
      </c>
      <c r="G312" s="135" t="s">
        <v>136</v>
      </c>
      <c r="H312" s="136">
        <v>131.6</v>
      </c>
      <c r="I312" s="137"/>
      <c r="J312" s="137">
        <f t="shared" si="90"/>
        <v>0</v>
      </c>
      <c r="K312" s="138"/>
      <c r="L312" s="17"/>
      <c r="M312" s="139"/>
      <c r="N312" s="140" t="s">
        <v>34</v>
      </c>
      <c r="O312" s="141">
        <v>0</v>
      </c>
      <c r="P312" s="141">
        <f t="shared" si="91"/>
        <v>0</v>
      </c>
      <c r="Q312" s="141">
        <v>0</v>
      </c>
      <c r="R312" s="141">
        <f t="shared" si="92"/>
        <v>0</v>
      </c>
      <c r="S312" s="141">
        <v>0</v>
      </c>
      <c r="T312" s="142">
        <f t="shared" si="93"/>
        <v>0</v>
      </c>
      <c r="AR312" s="143" t="s">
        <v>157</v>
      </c>
      <c r="AT312" s="143" t="s">
        <v>130</v>
      </c>
      <c r="AU312" s="143" t="s">
        <v>96</v>
      </c>
      <c r="AY312" s="6" t="s">
        <v>128</v>
      </c>
      <c r="BE312" s="144">
        <f t="shared" si="94"/>
        <v>0</v>
      </c>
      <c r="BF312" s="144">
        <f t="shared" si="95"/>
        <v>0</v>
      </c>
      <c r="BG312" s="144">
        <f t="shared" si="96"/>
        <v>0</v>
      </c>
      <c r="BH312" s="144">
        <f t="shared" si="97"/>
        <v>0</v>
      </c>
      <c r="BI312" s="144">
        <f t="shared" si="98"/>
        <v>0</v>
      </c>
      <c r="BJ312" s="6" t="s">
        <v>96</v>
      </c>
      <c r="BK312" s="144">
        <f t="shared" si="99"/>
        <v>0</v>
      </c>
      <c r="BL312" s="6" t="s">
        <v>157</v>
      </c>
      <c r="BM312" s="143" t="s">
        <v>1328</v>
      </c>
    </row>
    <row r="313" spans="2:65" s="16" customFormat="1" ht="33" customHeight="1">
      <c r="B313" s="131"/>
      <c r="C313" s="132" t="s">
        <v>1329</v>
      </c>
      <c r="D313" s="132" t="s">
        <v>130</v>
      </c>
      <c r="E313" s="133" t="s">
        <v>2505</v>
      </c>
      <c r="F313" s="134" t="s">
        <v>2506</v>
      </c>
      <c r="G313" s="135" t="s">
        <v>136</v>
      </c>
      <c r="H313" s="136">
        <v>172.44</v>
      </c>
      <c r="I313" s="137"/>
      <c r="J313" s="137">
        <f t="shared" si="90"/>
        <v>0</v>
      </c>
      <c r="K313" s="138"/>
      <c r="L313" s="17"/>
      <c r="M313" s="139"/>
      <c r="N313" s="140" t="s">
        <v>34</v>
      </c>
      <c r="O313" s="141">
        <v>0</v>
      </c>
      <c r="P313" s="141">
        <f t="shared" si="91"/>
        <v>0</v>
      </c>
      <c r="Q313" s="141">
        <v>0</v>
      </c>
      <c r="R313" s="141">
        <f t="shared" si="92"/>
        <v>0</v>
      </c>
      <c r="S313" s="141">
        <v>0</v>
      </c>
      <c r="T313" s="142">
        <f t="shared" si="93"/>
        <v>0</v>
      </c>
      <c r="AR313" s="143" t="s">
        <v>157</v>
      </c>
      <c r="AT313" s="143" t="s">
        <v>130</v>
      </c>
      <c r="AU313" s="143" t="s">
        <v>96</v>
      </c>
      <c r="AY313" s="6" t="s">
        <v>128</v>
      </c>
      <c r="BE313" s="144">
        <f t="shared" si="94"/>
        <v>0</v>
      </c>
      <c r="BF313" s="144">
        <f t="shared" si="95"/>
        <v>0</v>
      </c>
      <c r="BG313" s="144">
        <f t="shared" si="96"/>
        <v>0</v>
      </c>
      <c r="BH313" s="144">
        <f t="shared" si="97"/>
        <v>0</v>
      </c>
      <c r="BI313" s="144">
        <f t="shared" si="98"/>
        <v>0</v>
      </c>
      <c r="BJ313" s="6" t="s">
        <v>96</v>
      </c>
      <c r="BK313" s="144">
        <f t="shared" si="99"/>
        <v>0</v>
      </c>
      <c r="BL313" s="6" t="s">
        <v>157</v>
      </c>
      <c r="BM313" s="143" t="s">
        <v>1332</v>
      </c>
    </row>
    <row r="314" spans="2:65" s="16" customFormat="1" ht="21.75" customHeight="1">
      <c r="B314" s="131"/>
      <c r="C314" s="132" t="s">
        <v>433</v>
      </c>
      <c r="D314" s="132" t="s">
        <v>130</v>
      </c>
      <c r="E314" s="133" t="s">
        <v>2507</v>
      </c>
      <c r="F314" s="134" t="s">
        <v>2508</v>
      </c>
      <c r="G314" s="135" t="s">
        <v>136</v>
      </c>
      <c r="H314" s="136">
        <v>23.16</v>
      </c>
      <c r="I314" s="137"/>
      <c r="J314" s="137">
        <f t="shared" si="90"/>
        <v>0</v>
      </c>
      <c r="K314" s="138"/>
      <c r="L314" s="17"/>
      <c r="M314" s="139"/>
      <c r="N314" s="140" t="s">
        <v>34</v>
      </c>
      <c r="O314" s="141">
        <v>0</v>
      </c>
      <c r="P314" s="141">
        <f t="shared" si="91"/>
        <v>0</v>
      </c>
      <c r="Q314" s="141">
        <v>0</v>
      </c>
      <c r="R314" s="141">
        <f t="shared" si="92"/>
        <v>0</v>
      </c>
      <c r="S314" s="141">
        <v>0</v>
      </c>
      <c r="T314" s="142">
        <f t="shared" si="93"/>
        <v>0</v>
      </c>
      <c r="AR314" s="143" t="s">
        <v>157</v>
      </c>
      <c r="AT314" s="143" t="s">
        <v>130</v>
      </c>
      <c r="AU314" s="143" t="s">
        <v>96</v>
      </c>
      <c r="AY314" s="6" t="s">
        <v>128</v>
      </c>
      <c r="BE314" s="144">
        <f t="shared" si="94"/>
        <v>0</v>
      </c>
      <c r="BF314" s="144">
        <f t="shared" si="95"/>
        <v>0</v>
      </c>
      <c r="BG314" s="144">
        <f t="shared" si="96"/>
        <v>0</v>
      </c>
      <c r="BH314" s="144">
        <f t="shared" si="97"/>
        <v>0</v>
      </c>
      <c r="BI314" s="144">
        <f t="shared" si="98"/>
        <v>0</v>
      </c>
      <c r="BJ314" s="6" t="s">
        <v>96</v>
      </c>
      <c r="BK314" s="144">
        <f t="shared" si="99"/>
        <v>0</v>
      </c>
      <c r="BL314" s="6" t="s">
        <v>157</v>
      </c>
      <c r="BM314" s="143" t="s">
        <v>1335</v>
      </c>
    </row>
    <row r="315" spans="2:65" s="16" customFormat="1" ht="44.25" customHeight="1">
      <c r="B315" s="131"/>
      <c r="C315" s="132" t="s">
        <v>1336</v>
      </c>
      <c r="D315" s="132" t="s">
        <v>130</v>
      </c>
      <c r="E315" s="133" t="s">
        <v>2509</v>
      </c>
      <c r="F315" s="134" t="s">
        <v>2510</v>
      </c>
      <c r="G315" s="135" t="s">
        <v>153</v>
      </c>
      <c r="H315" s="136">
        <v>11.85</v>
      </c>
      <c r="I315" s="137"/>
      <c r="J315" s="137">
        <f t="shared" si="90"/>
        <v>0</v>
      </c>
      <c r="K315" s="138"/>
      <c r="L315" s="17"/>
      <c r="M315" s="139"/>
      <c r="N315" s="140" t="s">
        <v>34</v>
      </c>
      <c r="O315" s="141">
        <v>0</v>
      </c>
      <c r="P315" s="141">
        <f t="shared" si="91"/>
        <v>0</v>
      </c>
      <c r="Q315" s="141">
        <v>5.8E-4</v>
      </c>
      <c r="R315" s="141">
        <f t="shared" si="92"/>
        <v>6.8729999999999998E-3</v>
      </c>
      <c r="S315" s="141">
        <v>0</v>
      </c>
      <c r="T315" s="142">
        <f t="shared" si="93"/>
        <v>0</v>
      </c>
      <c r="AR315" s="143" t="s">
        <v>157</v>
      </c>
      <c r="AT315" s="143" t="s">
        <v>130</v>
      </c>
      <c r="AU315" s="143" t="s">
        <v>96</v>
      </c>
      <c r="AY315" s="6" t="s">
        <v>128</v>
      </c>
      <c r="BE315" s="144">
        <f t="shared" si="94"/>
        <v>0</v>
      </c>
      <c r="BF315" s="144">
        <f t="shared" si="95"/>
        <v>0</v>
      </c>
      <c r="BG315" s="144">
        <f t="shared" si="96"/>
        <v>0</v>
      </c>
      <c r="BH315" s="144">
        <f t="shared" si="97"/>
        <v>0</v>
      </c>
      <c r="BI315" s="144">
        <f t="shared" si="98"/>
        <v>0</v>
      </c>
      <c r="BJ315" s="6" t="s">
        <v>96</v>
      </c>
      <c r="BK315" s="144">
        <f t="shared" si="99"/>
        <v>0</v>
      </c>
      <c r="BL315" s="6" t="s">
        <v>157</v>
      </c>
      <c r="BM315" s="143" t="s">
        <v>1339</v>
      </c>
    </row>
    <row r="316" spans="2:65" s="16" customFormat="1" ht="24.15" customHeight="1">
      <c r="B316" s="131"/>
      <c r="C316" s="132" t="s">
        <v>436</v>
      </c>
      <c r="D316" s="132" t="s">
        <v>130</v>
      </c>
      <c r="E316" s="133" t="s">
        <v>2511</v>
      </c>
      <c r="F316" s="134" t="s">
        <v>2512</v>
      </c>
      <c r="G316" s="135" t="s">
        <v>153</v>
      </c>
      <c r="H316" s="136">
        <v>27.574999999999999</v>
      </c>
      <c r="I316" s="137"/>
      <c r="J316" s="137">
        <f t="shared" si="90"/>
        <v>0</v>
      </c>
      <c r="K316" s="138"/>
      <c r="L316" s="17"/>
      <c r="M316" s="139"/>
      <c r="N316" s="140" t="s">
        <v>34</v>
      </c>
      <c r="O316" s="141">
        <v>0</v>
      </c>
      <c r="P316" s="141">
        <f t="shared" si="91"/>
        <v>0</v>
      </c>
      <c r="Q316" s="141">
        <v>5.8E-4</v>
      </c>
      <c r="R316" s="141">
        <f t="shared" si="92"/>
        <v>1.5993500000000001E-2</v>
      </c>
      <c r="S316" s="141">
        <v>0</v>
      </c>
      <c r="T316" s="142">
        <f t="shared" si="93"/>
        <v>0</v>
      </c>
      <c r="AR316" s="143" t="s">
        <v>157</v>
      </c>
      <c r="AT316" s="143" t="s">
        <v>130</v>
      </c>
      <c r="AU316" s="143" t="s">
        <v>96</v>
      </c>
      <c r="AY316" s="6" t="s">
        <v>128</v>
      </c>
      <c r="BE316" s="144">
        <f t="shared" si="94"/>
        <v>0</v>
      </c>
      <c r="BF316" s="144">
        <f t="shared" si="95"/>
        <v>0</v>
      </c>
      <c r="BG316" s="144">
        <f t="shared" si="96"/>
        <v>0</v>
      </c>
      <c r="BH316" s="144">
        <f t="shared" si="97"/>
        <v>0</v>
      </c>
      <c r="BI316" s="144">
        <f t="shared" si="98"/>
        <v>0</v>
      </c>
      <c r="BJ316" s="6" t="s">
        <v>96</v>
      </c>
      <c r="BK316" s="144">
        <f t="shared" si="99"/>
        <v>0</v>
      </c>
      <c r="BL316" s="6" t="s">
        <v>157</v>
      </c>
      <c r="BM316" s="143" t="s">
        <v>1342</v>
      </c>
    </row>
    <row r="317" spans="2:65" s="16" customFormat="1" ht="24.15" customHeight="1">
      <c r="B317" s="131"/>
      <c r="C317" s="132" t="s">
        <v>1343</v>
      </c>
      <c r="D317" s="132" t="s">
        <v>130</v>
      </c>
      <c r="E317" s="133" t="s">
        <v>2513</v>
      </c>
      <c r="F317" s="134" t="s">
        <v>2514</v>
      </c>
      <c r="G317" s="135" t="s">
        <v>136</v>
      </c>
      <c r="H317" s="136">
        <v>1.6</v>
      </c>
      <c r="I317" s="137"/>
      <c r="J317" s="137">
        <f t="shared" si="90"/>
        <v>0</v>
      </c>
      <c r="K317" s="138"/>
      <c r="L317" s="17"/>
      <c r="M317" s="139"/>
      <c r="N317" s="140" t="s">
        <v>34</v>
      </c>
      <c r="O317" s="141">
        <v>0</v>
      </c>
      <c r="P317" s="141">
        <f t="shared" si="91"/>
        <v>0</v>
      </c>
      <c r="Q317" s="141">
        <v>0</v>
      </c>
      <c r="R317" s="141">
        <f t="shared" si="92"/>
        <v>0</v>
      </c>
      <c r="S317" s="141">
        <v>0</v>
      </c>
      <c r="T317" s="142">
        <f t="shared" si="93"/>
        <v>0</v>
      </c>
      <c r="AR317" s="143" t="s">
        <v>157</v>
      </c>
      <c r="AT317" s="143" t="s">
        <v>130</v>
      </c>
      <c r="AU317" s="143" t="s">
        <v>96</v>
      </c>
      <c r="AY317" s="6" t="s">
        <v>128</v>
      </c>
      <c r="BE317" s="144">
        <f t="shared" si="94"/>
        <v>0</v>
      </c>
      <c r="BF317" s="144">
        <f t="shared" si="95"/>
        <v>0</v>
      </c>
      <c r="BG317" s="144">
        <f t="shared" si="96"/>
        <v>0</v>
      </c>
      <c r="BH317" s="144">
        <f t="shared" si="97"/>
        <v>0</v>
      </c>
      <c r="BI317" s="144">
        <f t="shared" si="98"/>
        <v>0</v>
      </c>
      <c r="BJ317" s="6" t="s">
        <v>96</v>
      </c>
      <c r="BK317" s="144">
        <f t="shared" si="99"/>
        <v>0</v>
      </c>
      <c r="BL317" s="6" t="s">
        <v>157</v>
      </c>
      <c r="BM317" s="143" t="s">
        <v>1346</v>
      </c>
    </row>
    <row r="318" spans="2:65" s="16" customFormat="1" ht="24.15" customHeight="1">
      <c r="B318" s="131"/>
      <c r="C318" s="132" t="s">
        <v>439</v>
      </c>
      <c r="D318" s="132" t="s">
        <v>130</v>
      </c>
      <c r="E318" s="133" t="s">
        <v>2515</v>
      </c>
      <c r="F318" s="134" t="s">
        <v>2516</v>
      </c>
      <c r="G318" s="135" t="s">
        <v>136</v>
      </c>
      <c r="H318" s="136">
        <v>2.992</v>
      </c>
      <c r="I318" s="137"/>
      <c r="J318" s="137">
        <f t="shared" si="90"/>
        <v>0</v>
      </c>
      <c r="K318" s="138"/>
      <c r="L318" s="17"/>
      <c r="M318" s="139"/>
      <c r="N318" s="140" t="s">
        <v>34</v>
      </c>
      <c r="O318" s="141">
        <v>0</v>
      </c>
      <c r="P318" s="141">
        <f t="shared" si="91"/>
        <v>0</v>
      </c>
      <c r="Q318" s="141">
        <v>0</v>
      </c>
      <c r="R318" s="141">
        <f t="shared" si="92"/>
        <v>0</v>
      </c>
      <c r="S318" s="141">
        <v>0</v>
      </c>
      <c r="T318" s="142">
        <f t="shared" si="93"/>
        <v>0</v>
      </c>
      <c r="AR318" s="143" t="s">
        <v>157</v>
      </c>
      <c r="AT318" s="143" t="s">
        <v>130</v>
      </c>
      <c r="AU318" s="143" t="s">
        <v>96</v>
      </c>
      <c r="AY318" s="6" t="s">
        <v>128</v>
      </c>
      <c r="BE318" s="144">
        <f t="shared" si="94"/>
        <v>0</v>
      </c>
      <c r="BF318" s="144">
        <f t="shared" si="95"/>
        <v>0</v>
      </c>
      <c r="BG318" s="144">
        <f t="shared" si="96"/>
        <v>0</v>
      </c>
      <c r="BH318" s="144">
        <f t="shared" si="97"/>
        <v>0</v>
      </c>
      <c r="BI318" s="144">
        <f t="shared" si="98"/>
        <v>0</v>
      </c>
      <c r="BJ318" s="6" t="s">
        <v>96</v>
      </c>
      <c r="BK318" s="144">
        <f t="shared" si="99"/>
        <v>0</v>
      </c>
      <c r="BL318" s="6" t="s">
        <v>157</v>
      </c>
      <c r="BM318" s="143" t="s">
        <v>1349</v>
      </c>
    </row>
    <row r="319" spans="2:65" s="16" customFormat="1" ht="16.5" customHeight="1">
      <c r="B319" s="131"/>
      <c r="C319" s="132" t="s">
        <v>1350</v>
      </c>
      <c r="D319" s="132" t="s">
        <v>130</v>
      </c>
      <c r="E319" s="133" t="s">
        <v>2517</v>
      </c>
      <c r="F319" s="134" t="s">
        <v>2518</v>
      </c>
      <c r="G319" s="135" t="s">
        <v>701</v>
      </c>
      <c r="H319" s="136">
        <v>1</v>
      </c>
      <c r="I319" s="137"/>
      <c r="J319" s="137">
        <f t="shared" si="90"/>
        <v>0</v>
      </c>
      <c r="K319" s="138"/>
      <c r="L319" s="17"/>
      <c r="M319" s="139"/>
      <c r="N319" s="140" t="s">
        <v>34</v>
      </c>
      <c r="O319" s="141">
        <v>0</v>
      </c>
      <c r="P319" s="141">
        <f t="shared" si="91"/>
        <v>0</v>
      </c>
      <c r="Q319" s="141">
        <v>6.9999999999999994E-5</v>
      </c>
      <c r="R319" s="141">
        <f t="shared" si="92"/>
        <v>6.9999999999999994E-5</v>
      </c>
      <c r="S319" s="141">
        <v>0</v>
      </c>
      <c r="T319" s="142">
        <f t="shared" si="93"/>
        <v>0</v>
      </c>
      <c r="AR319" s="143" t="s">
        <v>157</v>
      </c>
      <c r="AT319" s="143" t="s">
        <v>130</v>
      </c>
      <c r="AU319" s="143" t="s">
        <v>96</v>
      </c>
      <c r="AY319" s="6" t="s">
        <v>128</v>
      </c>
      <c r="BE319" s="144">
        <f t="shared" si="94"/>
        <v>0</v>
      </c>
      <c r="BF319" s="144">
        <f t="shared" si="95"/>
        <v>0</v>
      </c>
      <c r="BG319" s="144">
        <f t="shared" si="96"/>
        <v>0</v>
      </c>
      <c r="BH319" s="144">
        <f t="shared" si="97"/>
        <v>0</v>
      </c>
      <c r="BI319" s="144">
        <f t="shared" si="98"/>
        <v>0</v>
      </c>
      <c r="BJ319" s="6" t="s">
        <v>96</v>
      </c>
      <c r="BK319" s="144">
        <f t="shared" si="99"/>
        <v>0</v>
      </c>
      <c r="BL319" s="6" t="s">
        <v>157</v>
      </c>
      <c r="BM319" s="143" t="s">
        <v>1353</v>
      </c>
    </row>
    <row r="320" spans="2:65" s="16" customFormat="1" ht="16.5" customHeight="1">
      <c r="B320" s="131"/>
      <c r="C320" s="132" t="s">
        <v>442</v>
      </c>
      <c r="D320" s="132" t="s">
        <v>130</v>
      </c>
      <c r="E320" s="133" t="s">
        <v>2519</v>
      </c>
      <c r="F320" s="134" t="s">
        <v>2520</v>
      </c>
      <c r="G320" s="135" t="s">
        <v>701</v>
      </c>
      <c r="H320" s="136">
        <v>1</v>
      </c>
      <c r="I320" s="137"/>
      <c r="J320" s="137">
        <f t="shared" si="90"/>
        <v>0</v>
      </c>
      <c r="K320" s="138"/>
      <c r="L320" s="17"/>
      <c r="M320" s="139"/>
      <c r="N320" s="140" t="s">
        <v>34</v>
      </c>
      <c r="O320" s="141">
        <v>0</v>
      </c>
      <c r="P320" s="141">
        <f t="shared" si="91"/>
        <v>0</v>
      </c>
      <c r="Q320" s="141">
        <v>6.9999999999999994E-5</v>
      </c>
      <c r="R320" s="141">
        <f t="shared" si="92"/>
        <v>6.9999999999999994E-5</v>
      </c>
      <c r="S320" s="141">
        <v>0</v>
      </c>
      <c r="T320" s="142">
        <f t="shared" si="93"/>
        <v>0</v>
      </c>
      <c r="AR320" s="143" t="s">
        <v>157</v>
      </c>
      <c r="AT320" s="143" t="s">
        <v>130</v>
      </c>
      <c r="AU320" s="143" t="s">
        <v>96</v>
      </c>
      <c r="AY320" s="6" t="s">
        <v>128</v>
      </c>
      <c r="BE320" s="144">
        <f t="shared" si="94"/>
        <v>0</v>
      </c>
      <c r="BF320" s="144">
        <f t="shared" si="95"/>
        <v>0</v>
      </c>
      <c r="BG320" s="144">
        <f t="shared" si="96"/>
        <v>0</v>
      </c>
      <c r="BH320" s="144">
        <f t="shared" si="97"/>
        <v>0</v>
      </c>
      <c r="BI320" s="144">
        <f t="shared" si="98"/>
        <v>0</v>
      </c>
      <c r="BJ320" s="6" t="s">
        <v>96</v>
      </c>
      <c r="BK320" s="144">
        <f t="shared" si="99"/>
        <v>0</v>
      </c>
      <c r="BL320" s="6" t="s">
        <v>157</v>
      </c>
      <c r="BM320" s="143" t="s">
        <v>1356</v>
      </c>
    </row>
    <row r="321" spans="2:65" s="16" customFormat="1" ht="16.5" customHeight="1">
      <c r="B321" s="131"/>
      <c r="C321" s="132" t="s">
        <v>1357</v>
      </c>
      <c r="D321" s="132" t="s">
        <v>130</v>
      </c>
      <c r="E321" s="133" t="s">
        <v>2521</v>
      </c>
      <c r="F321" s="134" t="s">
        <v>2522</v>
      </c>
      <c r="G321" s="135" t="s">
        <v>701</v>
      </c>
      <c r="H321" s="136">
        <v>1</v>
      </c>
      <c r="I321" s="137"/>
      <c r="J321" s="137">
        <f t="shared" si="90"/>
        <v>0</v>
      </c>
      <c r="K321" s="138"/>
      <c r="L321" s="17"/>
      <c r="M321" s="139"/>
      <c r="N321" s="140" t="s">
        <v>34</v>
      </c>
      <c r="O321" s="141">
        <v>0</v>
      </c>
      <c r="P321" s="141">
        <f t="shared" si="91"/>
        <v>0</v>
      </c>
      <c r="Q321" s="141">
        <v>6.9999999999999994E-5</v>
      </c>
      <c r="R321" s="141">
        <f t="shared" si="92"/>
        <v>6.9999999999999994E-5</v>
      </c>
      <c r="S321" s="141">
        <v>0</v>
      </c>
      <c r="T321" s="142">
        <f t="shared" si="93"/>
        <v>0</v>
      </c>
      <c r="AR321" s="143" t="s">
        <v>157</v>
      </c>
      <c r="AT321" s="143" t="s">
        <v>130</v>
      </c>
      <c r="AU321" s="143" t="s">
        <v>96</v>
      </c>
      <c r="AY321" s="6" t="s">
        <v>128</v>
      </c>
      <c r="BE321" s="144">
        <f t="shared" si="94"/>
        <v>0</v>
      </c>
      <c r="BF321" s="144">
        <f t="shared" si="95"/>
        <v>0</v>
      </c>
      <c r="BG321" s="144">
        <f t="shared" si="96"/>
        <v>0</v>
      </c>
      <c r="BH321" s="144">
        <f t="shared" si="97"/>
        <v>0</v>
      </c>
      <c r="BI321" s="144">
        <f t="shared" si="98"/>
        <v>0</v>
      </c>
      <c r="BJ321" s="6" t="s">
        <v>96</v>
      </c>
      <c r="BK321" s="144">
        <f t="shared" si="99"/>
        <v>0</v>
      </c>
      <c r="BL321" s="6" t="s">
        <v>157</v>
      </c>
      <c r="BM321" s="143" t="s">
        <v>1360</v>
      </c>
    </row>
    <row r="322" spans="2:65" s="16" customFormat="1" ht="16.5" customHeight="1">
      <c r="B322" s="131"/>
      <c r="C322" s="132" t="s">
        <v>445</v>
      </c>
      <c r="D322" s="132" t="s">
        <v>130</v>
      </c>
      <c r="E322" s="133" t="s">
        <v>2523</v>
      </c>
      <c r="F322" s="134" t="s">
        <v>2524</v>
      </c>
      <c r="G322" s="135" t="s">
        <v>701</v>
      </c>
      <c r="H322" s="136">
        <v>1</v>
      </c>
      <c r="I322" s="137"/>
      <c r="J322" s="137">
        <f t="shared" si="90"/>
        <v>0</v>
      </c>
      <c r="K322" s="138"/>
      <c r="L322" s="17"/>
      <c r="M322" s="139"/>
      <c r="N322" s="140" t="s">
        <v>34</v>
      </c>
      <c r="O322" s="141">
        <v>0</v>
      </c>
      <c r="P322" s="141">
        <f t="shared" si="91"/>
        <v>0</v>
      </c>
      <c r="Q322" s="141">
        <v>6.9999999999999994E-5</v>
      </c>
      <c r="R322" s="141">
        <f t="shared" si="92"/>
        <v>6.9999999999999994E-5</v>
      </c>
      <c r="S322" s="141">
        <v>0</v>
      </c>
      <c r="T322" s="142">
        <f t="shared" si="93"/>
        <v>0</v>
      </c>
      <c r="AR322" s="143" t="s">
        <v>157</v>
      </c>
      <c r="AT322" s="143" t="s">
        <v>130</v>
      </c>
      <c r="AU322" s="143" t="s">
        <v>96</v>
      </c>
      <c r="AY322" s="6" t="s">
        <v>128</v>
      </c>
      <c r="BE322" s="144">
        <f t="shared" si="94"/>
        <v>0</v>
      </c>
      <c r="BF322" s="144">
        <f t="shared" si="95"/>
        <v>0</v>
      </c>
      <c r="BG322" s="144">
        <f t="shared" si="96"/>
        <v>0</v>
      </c>
      <c r="BH322" s="144">
        <f t="shared" si="97"/>
        <v>0</v>
      </c>
      <c r="BI322" s="144">
        <f t="shared" si="98"/>
        <v>0</v>
      </c>
      <c r="BJ322" s="6" t="s">
        <v>96</v>
      </c>
      <c r="BK322" s="144">
        <f t="shared" si="99"/>
        <v>0</v>
      </c>
      <c r="BL322" s="6" t="s">
        <v>157</v>
      </c>
      <c r="BM322" s="143" t="s">
        <v>1363</v>
      </c>
    </row>
    <row r="323" spans="2:65" s="16" customFormat="1" ht="33" customHeight="1">
      <c r="B323" s="131"/>
      <c r="C323" s="132" t="s">
        <v>1364</v>
      </c>
      <c r="D323" s="132" t="s">
        <v>130</v>
      </c>
      <c r="E323" s="133" t="s">
        <v>2525</v>
      </c>
      <c r="F323" s="134" t="s">
        <v>2526</v>
      </c>
      <c r="G323" s="135" t="s">
        <v>701</v>
      </c>
      <c r="H323" s="136">
        <v>1</v>
      </c>
      <c r="I323" s="137"/>
      <c r="J323" s="137">
        <f t="shared" si="90"/>
        <v>0</v>
      </c>
      <c r="K323" s="138"/>
      <c r="L323" s="17"/>
      <c r="M323" s="139"/>
      <c r="N323" s="140" t="s">
        <v>34</v>
      </c>
      <c r="O323" s="141">
        <v>0</v>
      </c>
      <c r="P323" s="141">
        <f t="shared" si="91"/>
        <v>0</v>
      </c>
      <c r="Q323" s="141">
        <v>5.0000000000000002E-5</v>
      </c>
      <c r="R323" s="141">
        <f t="shared" si="92"/>
        <v>5.0000000000000002E-5</v>
      </c>
      <c r="S323" s="141">
        <v>0</v>
      </c>
      <c r="T323" s="142">
        <f t="shared" si="93"/>
        <v>0</v>
      </c>
      <c r="AR323" s="143" t="s">
        <v>157</v>
      </c>
      <c r="AT323" s="143" t="s">
        <v>130</v>
      </c>
      <c r="AU323" s="143" t="s">
        <v>96</v>
      </c>
      <c r="AY323" s="6" t="s">
        <v>128</v>
      </c>
      <c r="BE323" s="144">
        <f t="shared" si="94"/>
        <v>0</v>
      </c>
      <c r="BF323" s="144">
        <f t="shared" si="95"/>
        <v>0</v>
      </c>
      <c r="BG323" s="144">
        <f t="shared" si="96"/>
        <v>0</v>
      </c>
      <c r="BH323" s="144">
        <f t="shared" si="97"/>
        <v>0</v>
      </c>
      <c r="BI323" s="144">
        <f t="shared" si="98"/>
        <v>0</v>
      </c>
      <c r="BJ323" s="6" t="s">
        <v>96</v>
      </c>
      <c r="BK323" s="144">
        <f t="shared" si="99"/>
        <v>0</v>
      </c>
      <c r="BL323" s="6" t="s">
        <v>157</v>
      </c>
      <c r="BM323" s="143" t="s">
        <v>1367</v>
      </c>
    </row>
    <row r="324" spans="2:65" s="119" customFormat="1" ht="25.95" customHeight="1">
      <c r="B324" s="120"/>
      <c r="D324" s="121" t="s">
        <v>67</v>
      </c>
      <c r="E324" s="122" t="s">
        <v>740</v>
      </c>
      <c r="F324" s="122" t="s">
        <v>2527</v>
      </c>
      <c r="J324" s="123">
        <f>BK324</f>
        <v>0</v>
      </c>
      <c r="L324" s="120"/>
      <c r="M324" s="124"/>
      <c r="P324" s="125">
        <f>P325+P342</f>
        <v>0</v>
      </c>
      <c r="R324" s="125">
        <f>R325+R342</f>
        <v>17.604078810000001</v>
      </c>
      <c r="T324" s="126">
        <f>T325+T342</f>
        <v>0</v>
      </c>
      <c r="AR324" s="121" t="s">
        <v>76</v>
      </c>
      <c r="AT324" s="127" t="s">
        <v>67</v>
      </c>
      <c r="AU324" s="127" t="s">
        <v>68</v>
      </c>
      <c r="AY324" s="121" t="s">
        <v>128</v>
      </c>
      <c r="BK324" s="128">
        <f>BK325+BK342</f>
        <v>0</v>
      </c>
    </row>
    <row r="325" spans="2:65" s="119" customFormat="1" ht="22.95" customHeight="1">
      <c r="B325" s="120"/>
      <c r="D325" s="121" t="s">
        <v>67</v>
      </c>
      <c r="E325" s="129" t="s">
        <v>2528</v>
      </c>
      <c r="F325" s="129" t="s">
        <v>2529</v>
      </c>
      <c r="J325" s="130">
        <f>BK325</f>
        <v>0</v>
      </c>
      <c r="L325" s="120"/>
      <c r="M325" s="124"/>
      <c r="P325" s="125">
        <f>SUM(P326:P341)</f>
        <v>0</v>
      </c>
      <c r="R325" s="125">
        <f>SUM(R326:R341)</f>
        <v>15.146892570000002</v>
      </c>
      <c r="T325" s="126">
        <f>SUM(T326:T341)</f>
        <v>0</v>
      </c>
      <c r="AR325" s="121" t="s">
        <v>96</v>
      </c>
      <c r="AT325" s="127" t="s">
        <v>67</v>
      </c>
      <c r="AU325" s="127" t="s">
        <v>76</v>
      </c>
      <c r="AY325" s="121" t="s">
        <v>128</v>
      </c>
      <c r="BK325" s="128">
        <f>SUM(BK326:BK341)</f>
        <v>0</v>
      </c>
    </row>
    <row r="326" spans="2:65" s="16" customFormat="1" ht="24.15" customHeight="1">
      <c r="B326" s="131"/>
      <c r="C326" s="132" t="s">
        <v>448</v>
      </c>
      <c r="D326" s="132" t="s">
        <v>130</v>
      </c>
      <c r="E326" s="133" t="s">
        <v>2530</v>
      </c>
      <c r="F326" s="134" t="s">
        <v>2531</v>
      </c>
      <c r="G326" s="135" t="s">
        <v>136</v>
      </c>
      <c r="H326" s="136">
        <v>12.96</v>
      </c>
      <c r="I326" s="137"/>
      <c r="J326" s="137">
        <f t="shared" ref="J326:J341" si="100">ROUND(I326*H326,2)</f>
        <v>0</v>
      </c>
      <c r="K326" s="138"/>
      <c r="L326" s="17"/>
      <c r="M326" s="139"/>
      <c r="N326" s="140" t="s">
        <v>34</v>
      </c>
      <c r="O326" s="141">
        <v>0</v>
      </c>
      <c r="P326" s="141">
        <f t="shared" ref="P326:P341" si="101">O326*H326</f>
        <v>0</v>
      </c>
      <c r="Q326" s="141">
        <v>5.0000000000000001E-4</v>
      </c>
      <c r="R326" s="141">
        <f t="shared" ref="R326:R341" si="102">Q326*H326</f>
        <v>6.4800000000000005E-3</v>
      </c>
      <c r="S326" s="141">
        <v>0</v>
      </c>
      <c r="T326" s="142">
        <f t="shared" ref="T326:T341" si="103">S326*H326</f>
        <v>0</v>
      </c>
      <c r="AR326" s="143" t="s">
        <v>157</v>
      </c>
      <c r="AT326" s="143" t="s">
        <v>130</v>
      </c>
      <c r="AU326" s="143" t="s">
        <v>96</v>
      </c>
      <c r="AY326" s="6" t="s">
        <v>128</v>
      </c>
      <c r="BE326" s="144">
        <f t="shared" ref="BE326:BE341" si="104">IF(N326="základná",J326,0)</f>
        <v>0</v>
      </c>
      <c r="BF326" s="144">
        <f t="shared" ref="BF326:BF341" si="105">IF(N326="znížená",J326,0)</f>
        <v>0</v>
      </c>
      <c r="BG326" s="144">
        <f t="shared" ref="BG326:BG341" si="106">IF(N326="zákl. prenesená",J326,0)</f>
        <v>0</v>
      </c>
      <c r="BH326" s="144">
        <f t="shared" ref="BH326:BH341" si="107">IF(N326="zníž. prenesená",J326,0)</f>
        <v>0</v>
      </c>
      <c r="BI326" s="144">
        <f t="shared" ref="BI326:BI341" si="108">IF(N326="nulová",J326,0)</f>
        <v>0</v>
      </c>
      <c r="BJ326" s="6" t="s">
        <v>96</v>
      </c>
      <c r="BK326" s="144">
        <f t="shared" ref="BK326:BK341" si="109">ROUND(I326*H326,2)</f>
        <v>0</v>
      </c>
      <c r="BL326" s="6" t="s">
        <v>157</v>
      </c>
      <c r="BM326" s="143" t="s">
        <v>1370</v>
      </c>
    </row>
    <row r="327" spans="2:65" s="16" customFormat="1" ht="24.15" customHeight="1">
      <c r="B327" s="131"/>
      <c r="C327" s="132" t="s">
        <v>1371</v>
      </c>
      <c r="D327" s="132" t="s">
        <v>130</v>
      </c>
      <c r="E327" s="133" t="s">
        <v>2532</v>
      </c>
      <c r="F327" s="134" t="s">
        <v>2533</v>
      </c>
      <c r="G327" s="135" t="s">
        <v>136</v>
      </c>
      <c r="H327" s="136">
        <v>14.256</v>
      </c>
      <c r="I327" s="137"/>
      <c r="J327" s="137">
        <f t="shared" si="100"/>
        <v>0</v>
      </c>
      <c r="K327" s="138"/>
      <c r="L327" s="17"/>
      <c r="M327" s="139"/>
      <c r="N327" s="140" t="s">
        <v>34</v>
      </c>
      <c r="O327" s="141">
        <v>0</v>
      </c>
      <c r="P327" s="141">
        <f t="shared" si="101"/>
        <v>0</v>
      </c>
      <c r="Q327" s="141">
        <v>0</v>
      </c>
      <c r="R327" s="141">
        <f t="shared" si="102"/>
        <v>0</v>
      </c>
      <c r="S327" s="141">
        <v>0</v>
      </c>
      <c r="T327" s="142">
        <f t="shared" si="103"/>
        <v>0</v>
      </c>
      <c r="AR327" s="143" t="s">
        <v>157</v>
      </c>
      <c r="AT327" s="143" t="s">
        <v>130</v>
      </c>
      <c r="AU327" s="143" t="s">
        <v>96</v>
      </c>
      <c r="AY327" s="6" t="s">
        <v>128</v>
      </c>
      <c r="BE327" s="144">
        <f t="shared" si="104"/>
        <v>0</v>
      </c>
      <c r="BF327" s="144">
        <f t="shared" si="105"/>
        <v>0</v>
      </c>
      <c r="BG327" s="144">
        <f t="shared" si="106"/>
        <v>0</v>
      </c>
      <c r="BH327" s="144">
        <f t="shared" si="107"/>
        <v>0</v>
      </c>
      <c r="BI327" s="144">
        <f t="shared" si="108"/>
        <v>0</v>
      </c>
      <c r="BJ327" s="6" t="s">
        <v>96</v>
      </c>
      <c r="BK327" s="144">
        <f t="shared" si="109"/>
        <v>0</v>
      </c>
      <c r="BL327" s="6" t="s">
        <v>157</v>
      </c>
      <c r="BM327" s="143" t="s">
        <v>1374</v>
      </c>
    </row>
    <row r="328" spans="2:65" s="16" customFormat="1" ht="24.15" customHeight="1">
      <c r="B328" s="131"/>
      <c r="C328" s="132" t="s">
        <v>452</v>
      </c>
      <c r="D328" s="132" t="s">
        <v>130</v>
      </c>
      <c r="E328" s="133" t="s">
        <v>2534</v>
      </c>
      <c r="F328" s="134" t="s">
        <v>2535</v>
      </c>
      <c r="G328" s="135" t="s">
        <v>153</v>
      </c>
      <c r="H328" s="136">
        <v>13</v>
      </c>
      <c r="I328" s="137"/>
      <c r="J328" s="137">
        <f t="shared" si="100"/>
        <v>0</v>
      </c>
      <c r="K328" s="138"/>
      <c r="L328" s="17"/>
      <c r="M328" s="139"/>
      <c r="N328" s="140" t="s">
        <v>34</v>
      </c>
      <c r="O328" s="141">
        <v>0</v>
      </c>
      <c r="P328" s="141">
        <f t="shared" si="101"/>
        <v>0</v>
      </c>
      <c r="Q328" s="141">
        <v>1.9560000000000001E-2</v>
      </c>
      <c r="R328" s="141">
        <f t="shared" si="102"/>
        <v>0.25428000000000001</v>
      </c>
      <c r="S328" s="141">
        <v>0</v>
      </c>
      <c r="T328" s="142">
        <f t="shared" si="103"/>
        <v>0</v>
      </c>
      <c r="AR328" s="143" t="s">
        <v>157</v>
      </c>
      <c r="AT328" s="143" t="s">
        <v>130</v>
      </c>
      <c r="AU328" s="143" t="s">
        <v>96</v>
      </c>
      <c r="AY328" s="6" t="s">
        <v>128</v>
      </c>
      <c r="BE328" s="144">
        <f t="shared" si="104"/>
        <v>0</v>
      </c>
      <c r="BF328" s="144">
        <f t="shared" si="105"/>
        <v>0</v>
      </c>
      <c r="BG328" s="144">
        <f t="shared" si="106"/>
        <v>0</v>
      </c>
      <c r="BH328" s="144">
        <f t="shared" si="107"/>
        <v>0</v>
      </c>
      <c r="BI328" s="144">
        <f t="shared" si="108"/>
        <v>0</v>
      </c>
      <c r="BJ328" s="6" t="s">
        <v>96</v>
      </c>
      <c r="BK328" s="144">
        <f t="shared" si="109"/>
        <v>0</v>
      </c>
      <c r="BL328" s="6" t="s">
        <v>157</v>
      </c>
      <c r="BM328" s="143" t="s">
        <v>1377</v>
      </c>
    </row>
    <row r="329" spans="2:65" s="16" customFormat="1" ht="24.15" customHeight="1">
      <c r="B329" s="131"/>
      <c r="C329" s="132" t="s">
        <v>1378</v>
      </c>
      <c r="D329" s="132" t="s">
        <v>130</v>
      </c>
      <c r="E329" s="133" t="s">
        <v>2536</v>
      </c>
      <c r="F329" s="134" t="s">
        <v>2537</v>
      </c>
      <c r="G329" s="135" t="s">
        <v>153</v>
      </c>
      <c r="H329" s="136">
        <v>15.6</v>
      </c>
      <c r="I329" s="137"/>
      <c r="J329" s="137">
        <f t="shared" si="100"/>
        <v>0</v>
      </c>
      <c r="K329" s="138"/>
      <c r="L329" s="17"/>
      <c r="M329" s="139"/>
      <c r="N329" s="140" t="s">
        <v>34</v>
      </c>
      <c r="O329" s="141">
        <v>0</v>
      </c>
      <c r="P329" s="141">
        <f t="shared" si="101"/>
        <v>0</v>
      </c>
      <c r="Q329" s="141">
        <v>1.023E-2</v>
      </c>
      <c r="R329" s="141">
        <f t="shared" si="102"/>
        <v>0.15958799999999998</v>
      </c>
      <c r="S329" s="141">
        <v>0</v>
      </c>
      <c r="T329" s="142">
        <f t="shared" si="103"/>
        <v>0</v>
      </c>
      <c r="AR329" s="143" t="s">
        <v>157</v>
      </c>
      <c r="AT329" s="143" t="s">
        <v>130</v>
      </c>
      <c r="AU329" s="143" t="s">
        <v>96</v>
      </c>
      <c r="AY329" s="6" t="s">
        <v>128</v>
      </c>
      <c r="BE329" s="144">
        <f t="shared" si="104"/>
        <v>0</v>
      </c>
      <c r="BF329" s="144">
        <f t="shared" si="105"/>
        <v>0</v>
      </c>
      <c r="BG329" s="144">
        <f t="shared" si="106"/>
        <v>0</v>
      </c>
      <c r="BH329" s="144">
        <f t="shared" si="107"/>
        <v>0</v>
      </c>
      <c r="BI329" s="144">
        <f t="shared" si="108"/>
        <v>0</v>
      </c>
      <c r="BJ329" s="6" t="s">
        <v>96</v>
      </c>
      <c r="BK329" s="144">
        <f t="shared" si="109"/>
        <v>0</v>
      </c>
      <c r="BL329" s="6" t="s">
        <v>157</v>
      </c>
      <c r="BM329" s="143" t="s">
        <v>1381</v>
      </c>
    </row>
    <row r="330" spans="2:65" s="16" customFormat="1" ht="16.5" customHeight="1">
      <c r="B330" s="131"/>
      <c r="C330" s="132" t="s">
        <v>456</v>
      </c>
      <c r="D330" s="132" t="s">
        <v>130</v>
      </c>
      <c r="E330" s="133" t="s">
        <v>2538</v>
      </c>
      <c r="F330" s="134" t="s">
        <v>2539</v>
      </c>
      <c r="G330" s="135" t="s">
        <v>153</v>
      </c>
      <c r="H330" s="136">
        <v>17.34</v>
      </c>
      <c r="I330" s="137"/>
      <c r="J330" s="137">
        <f t="shared" si="100"/>
        <v>0</v>
      </c>
      <c r="K330" s="138"/>
      <c r="L330" s="17"/>
      <c r="M330" s="139"/>
      <c r="N330" s="140" t="s">
        <v>34</v>
      </c>
      <c r="O330" s="141">
        <v>0</v>
      </c>
      <c r="P330" s="141">
        <f t="shared" si="101"/>
        <v>0</v>
      </c>
      <c r="Q330" s="141">
        <v>0</v>
      </c>
      <c r="R330" s="141">
        <f t="shared" si="102"/>
        <v>0</v>
      </c>
      <c r="S330" s="141">
        <v>0</v>
      </c>
      <c r="T330" s="142">
        <f t="shared" si="103"/>
        <v>0</v>
      </c>
      <c r="AR330" s="143" t="s">
        <v>157</v>
      </c>
      <c r="AT330" s="143" t="s">
        <v>130</v>
      </c>
      <c r="AU330" s="143" t="s">
        <v>96</v>
      </c>
      <c r="AY330" s="6" t="s">
        <v>128</v>
      </c>
      <c r="BE330" s="144">
        <f t="shared" si="104"/>
        <v>0</v>
      </c>
      <c r="BF330" s="144">
        <f t="shared" si="105"/>
        <v>0</v>
      </c>
      <c r="BG330" s="144">
        <f t="shared" si="106"/>
        <v>0</v>
      </c>
      <c r="BH330" s="144">
        <f t="shared" si="107"/>
        <v>0</v>
      </c>
      <c r="BI330" s="144">
        <f t="shared" si="108"/>
        <v>0</v>
      </c>
      <c r="BJ330" s="6" t="s">
        <v>96</v>
      </c>
      <c r="BK330" s="144">
        <f t="shared" si="109"/>
        <v>0</v>
      </c>
      <c r="BL330" s="6" t="s">
        <v>157</v>
      </c>
      <c r="BM330" s="143" t="s">
        <v>1384</v>
      </c>
    </row>
    <row r="331" spans="2:65" s="16" customFormat="1" ht="24.15" customHeight="1">
      <c r="B331" s="131"/>
      <c r="C331" s="132" t="s">
        <v>1385</v>
      </c>
      <c r="D331" s="132" t="s">
        <v>130</v>
      </c>
      <c r="E331" s="133" t="s">
        <v>2540</v>
      </c>
      <c r="F331" s="134" t="s">
        <v>2541</v>
      </c>
      <c r="G331" s="135" t="s">
        <v>153</v>
      </c>
      <c r="H331" s="136">
        <v>5.2</v>
      </c>
      <c r="I331" s="137"/>
      <c r="J331" s="137">
        <f t="shared" si="100"/>
        <v>0</v>
      </c>
      <c r="K331" s="138"/>
      <c r="L331" s="17"/>
      <c r="M331" s="139"/>
      <c r="N331" s="140" t="s">
        <v>34</v>
      </c>
      <c r="O331" s="141">
        <v>0</v>
      </c>
      <c r="P331" s="141">
        <f t="shared" si="101"/>
        <v>0</v>
      </c>
      <c r="Q331" s="141">
        <v>3.0000000000000001E-5</v>
      </c>
      <c r="R331" s="141">
        <f t="shared" si="102"/>
        <v>1.56E-4</v>
      </c>
      <c r="S331" s="141">
        <v>0</v>
      </c>
      <c r="T331" s="142">
        <f t="shared" si="103"/>
        <v>0</v>
      </c>
      <c r="AR331" s="143" t="s">
        <v>157</v>
      </c>
      <c r="AT331" s="143" t="s">
        <v>130</v>
      </c>
      <c r="AU331" s="143" t="s">
        <v>96</v>
      </c>
      <c r="AY331" s="6" t="s">
        <v>128</v>
      </c>
      <c r="BE331" s="144">
        <f t="shared" si="104"/>
        <v>0</v>
      </c>
      <c r="BF331" s="144">
        <f t="shared" si="105"/>
        <v>0</v>
      </c>
      <c r="BG331" s="144">
        <f t="shared" si="106"/>
        <v>0</v>
      </c>
      <c r="BH331" s="144">
        <f t="shared" si="107"/>
        <v>0</v>
      </c>
      <c r="BI331" s="144">
        <f t="shared" si="108"/>
        <v>0</v>
      </c>
      <c r="BJ331" s="6" t="s">
        <v>96</v>
      </c>
      <c r="BK331" s="144">
        <f t="shared" si="109"/>
        <v>0</v>
      </c>
      <c r="BL331" s="6" t="s">
        <v>157</v>
      </c>
      <c r="BM331" s="143" t="s">
        <v>1388</v>
      </c>
    </row>
    <row r="332" spans="2:65" s="16" customFormat="1" ht="24.15" customHeight="1">
      <c r="B332" s="131"/>
      <c r="C332" s="132" t="s">
        <v>459</v>
      </c>
      <c r="D332" s="132" t="s">
        <v>130</v>
      </c>
      <c r="E332" s="133" t="s">
        <v>2542</v>
      </c>
      <c r="F332" s="134" t="s">
        <v>2543</v>
      </c>
      <c r="G332" s="135" t="s">
        <v>153</v>
      </c>
      <c r="H332" s="136">
        <v>130.68100000000001</v>
      </c>
      <c r="I332" s="137"/>
      <c r="J332" s="137">
        <f t="shared" si="100"/>
        <v>0</v>
      </c>
      <c r="K332" s="138"/>
      <c r="L332" s="17"/>
      <c r="M332" s="139"/>
      <c r="N332" s="140" t="s">
        <v>34</v>
      </c>
      <c r="O332" s="141">
        <v>0</v>
      </c>
      <c r="P332" s="141">
        <f t="shared" si="101"/>
        <v>0</v>
      </c>
      <c r="Q332" s="141">
        <v>5.1200000000000004E-3</v>
      </c>
      <c r="R332" s="141">
        <f t="shared" si="102"/>
        <v>0.66908672000000013</v>
      </c>
      <c r="S332" s="141">
        <v>0</v>
      </c>
      <c r="T332" s="142">
        <f t="shared" si="103"/>
        <v>0</v>
      </c>
      <c r="AR332" s="143" t="s">
        <v>157</v>
      </c>
      <c r="AT332" s="143" t="s">
        <v>130</v>
      </c>
      <c r="AU332" s="143" t="s">
        <v>96</v>
      </c>
      <c r="AY332" s="6" t="s">
        <v>128</v>
      </c>
      <c r="BE332" s="144">
        <f t="shared" si="104"/>
        <v>0</v>
      </c>
      <c r="BF332" s="144">
        <f t="shared" si="105"/>
        <v>0</v>
      </c>
      <c r="BG332" s="144">
        <f t="shared" si="106"/>
        <v>0</v>
      </c>
      <c r="BH332" s="144">
        <f t="shared" si="107"/>
        <v>0</v>
      </c>
      <c r="BI332" s="144">
        <f t="shared" si="108"/>
        <v>0</v>
      </c>
      <c r="BJ332" s="6" t="s">
        <v>96</v>
      </c>
      <c r="BK332" s="144">
        <f t="shared" si="109"/>
        <v>0</v>
      </c>
      <c r="BL332" s="6" t="s">
        <v>157</v>
      </c>
      <c r="BM332" s="143" t="s">
        <v>1391</v>
      </c>
    </row>
    <row r="333" spans="2:65" s="16" customFormat="1" ht="24.15" customHeight="1">
      <c r="B333" s="131"/>
      <c r="C333" s="132" t="s">
        <v>1392</v>
      </c>
      <c r="D333" s="132" t="s">
        <v>130</v>
      </c>
      <c r="E333" s="133" t="s">
        <v>2544</v>
      </c>
      <c r="F333" s="134" t="s">
        <v>2545</v>
      </c>
      <c r="G333" s="135" t="s">
        <v>136</v>
      </c>
      <c r="H333" s="136">
        <v>463.74900000000002</v>
      </c>
      <c r="I333" s="137"/>
      <c r="J333" s="137">
        <f t="shared" si="100"/>
        <v>0</v>
      </c>
      <c r="K333" s="138"/>
      <c r="L333" s="17"/>
      <c r="M333" s="139"/>
      <c r="N333" s="140" t="s">
        <v>34</v>
      </c>
      <c r="O333" s="141">
        <v>0</v>
      </c>
      <c r="P333" s="141">
        <f t="shared" si="101"/>
        <v>0</v>
      </c>
      <c r="Q333" s="141">
        <v>4.1000000000000003E-3</v>
      </c>
      <c r="R333" s="141">
        <f t="shared" si="102"/>
        <v>1.9013709000000003</v>
      </c>
      <c r="S333" s="141">
        <v>0</v>
      </c>
      <c r="T333" s="142">
        <f t="shared" si="103"/>
        <v>0</v>
      </c>
      <c r="AR333" s="143" t="s">
        <v>157</v>
      </c>
      <c r="AT333" s="143" t="s">
        <v>130</v>
      </c>
      <c r="AU333" s="143" t="s">
        <v>96</v>
      </c>
      <c r="AY333" s="6" t="s">
        <v>128</v>
      </c>
      <c r="BE333" s="144">
        <f t="shared" si="104"/>
        <v>0</v>
      </c>
      <c r="BF333" s="144">
        <f t="shared" si="105"/>
        <v>0</v>
      </c>
      <c r="BG333" s="144">
        <f t="shared" si="106"/>
        <v>0</v>
      </c>
      <c r="BH333" s="144">
        <f t="shared" si="107"/>
        <v>0</v>
      </c>
      <c r="BI333" s="144">
        <f t="shared" si="108"/>
        <v>0</v>
      </c>
      <c r="BJ333" s="6" t="s">
        <v>96</v>
      </c>
      <c r="BK333" s="144">
        <f t="shared" si="109"/>
        <v>0</v>
      </c>
      <c r="BL333" s="6" t="s">
        <v>157</v>
      </c>
      <c r="BM333" s="143" t="s">
        <v>1395</v>
      </c>
    </row>
    <row r="334" spans="2:65" s="16" customFormat="1" ht="16.5" customHeight="1">
      <c r="B334" s="131"/>
      <c r="C334" s="132" t="s">
        <v>462</v>
      </c>
      <c r="D334" s="132" t="s">
        <v>130</v>
      </c>
      <c r="E334" s="133" t="s">
        <v>2546</v>
      </c>
      <c r="F334" s="134" t="s">
        <v>2547</v>
      </c>
      <c r="G334" s="135" t="s">
        <v>136</v>
      </c>
      <c r="H334" s="136">
        <v>284.35000000000002</v>
      </c>
      <c r="I334" s="137"/>
      <c r="J334" s="137">
        <f t="shared" si="100"/>
        <v>0</v>
      </c>
      <c r="K334" s="138"/>
      <c r="L334" s="17"/>
      <c r="M334" s="139"/>
      <c r="N334" s="140" t="s">
        <v>34</v>
      </c>
      <c r="O334" s="141">
        <v>0</v>
      </c>
      <c r="P334" s="141">
        <f t="shared" si="101"/>
        <v>0</v>
      </c>
      <c r="Q334" s="141">
        <v>1.9E-2</v>
      </c>
      <c r="R334" s="141">
        <f t="shared" si="102"/>
        <v>5.4026500000000004</v>
      </c>
      <c r="S334" s="141">
        <v>0</v>
      </c>
      <c r="T334" s="142">
        <f t="shared" si="103"/>
        <v>0</v>
      </c>
      <c r="AR334" s="143" t="s">
        <v>157</v>
      </c>
      <c r="AT334" s="143" t="s">
        <v>130</v>
      </c>
      <c r="AU334" s="143" t="s">
        <v>96</v>
      </c>
      <c r="AY334" s="6" t="s">
        <v>128</v>
      </c>
      <c r="BE334" s="144">
        <f t="shared" si="104"/>
        <v>0</v>
      </c>
      <c r="BF334" s="144">
        <f t="shared" si="105"/>
        <v>0</v>
      </c>
      <c r="BG334" s="144">
        <f t="shared" si="106"/>
        <v>0</v>
      </c>
      <c r="BH334" s="144">
        <f t="shared" si="107"/>
        <v>0</v>
      </c>
      <c r="BI334" s="144">
        <f t="shared" si="108"/>
        <v>0</v>
      </c>
      <c r="BJ334" s="6" t="s">
        <v>96</v>
      </c>
      <c r="BK334" s="144">
        <f t="shared" si="109"/>
        <v>0</v>
      </c>
      <c r="BL334" s="6" t="s">
        <v>157</v>
      </c>
      <c r="BM334" s="143" t="s">
        <v>1398</v>
      </c>
    </row>
    <row r="335" spans="2:65" s="16" customFormat="1" ht="16.5" customHeight="1">
      <c r="B335" s="131"/>
      <c r="C335" s="132" t="s">
        <v>1399</v>
      </c>
      <c r="D335" s="132" t="s">
        <v>130</v>
      </c>
      <c r="E335" s="133" t="s">
        <v>2548</v>
      </c>
      <c r="F335" s="134" t="s">
        <v>2549</v>
      </c>
      <c r="G335" s="135" t="s">
        <v>136</v>
      </c>
      <c r="H335" s="136">
        <v>148.01300000000001</v>
      </c>
      <c r="I335" s="137"/>
      <c r="J335" s="137">
        <f t="shared" si="100"/>
        <v>0</v>
      </c>
      <c r="K335" s="138"/>
      <c r="L335" s="17"/>
      <c r="M335" s="139"/>
      <c r="N335" s="140" t="s">
        <v>34</v>
      </c>
      <c r="O335" s="141">
        <v>0</v>
      </c>
      <c r="P335" s="141">
        <f t="shared" si="101"/>
        <v>0</v>
      </c>
      <c r="Q335" s="141">
        <v>1.9E-2</v>
      </c>
      <c r="R335" s="141">
        <f t="shared" si="102"/>
        <v>2.8122470000000002</v>
      </c>
      <c r="S335" s="141">
        <v>0</v>
      </c>
      <c r="T335" s="142">
        <f t="shared" si="103"/>
        <v>0</v>
      </c>
      <c r="AR335" s="143" t="s">
        <v>157</v>
      </c>
      <c r="AT335" s="143" t="s">
        <v>130</v>
      </c>
      <c r="AU335" s="143" t="s">
        <v>96</v>
      </c>
      <c r="AY335" s="6" t="s">
        <v>128</v>
      </c>
      <c r="BE335" s="144">
        <f t="shared" si="104"/>
        <v>0</v>
      </c>
      <c r="BF335" s="144">
        <f t="shared" si="105"/>
        <v>0</v>
      </c>
      <c r="BG335" s="144">
        <f t="shared" si="106"/>
        <v>0</v>
      </c>
      <c r="BH335" s="144">
        <f t="shared" si="107"/>
        <v>0</v>
      </c>
      <c r="BI335" s="144">
        <f t="shared" si="108"/>
        <v>0</v>
      </c>
      <c r="BJ335" s="6" t="s">
        <v>96</v>
      </c>
      <c r="BK335" s="144">
        <f t="shared" si="109"/>
        <v>0</v>
      </c>
      <c r="BL335" s="6" t="s">
        <v>157</v>
      </c>
      <c r="BM335" s="143" t="s">
        <v>1402</v>
      </c>
    </row>
    <row r="336" spans="2:65" s="16" customFormat="1" ht="16.5" customHeight="1">
      <c r="B336" s="131"/>
      <c r="C336" s="132" t="s">
        <v>465</v>
      </c>
      <c r="D336" s="132" t="s">
        <v>130</v>
      </c>
      <c r="E336" s="133" t="s">
        <v>2550</v>
      </c>
      <c r="F336" s="134" t="s">
        <v>2551</v>
      </c>
      <c r="G336" s="135" t="s">
        <v>136</v>
      </c>
      <c r="H336" s="136">
        <v>105.51900000000001</v>
      </c>
      <c r="I336" s="137"/>
      <c r="J336" s="137">
        <f t="shared" si="100"/>
        <v>0</v>
      </c>
      <c r="K336" s="138"/>
      <c r="L336" s="17"/>
      <c r="M336" s="139"/>
      <c r="N336" s="140" t="s">
        <v>34</v>
      </c>
      <c r="O336" s="141">
        <v>0</v>
      </c>
      <c r="P336" s="141">
        <f t="shared" si="101"/>
        <v>0</v>
      </c>
      <c r="Q336" s="141">
        <v>1.9E-2</v>
      </c>
      <c r="R336" s="141">
        <f t="shared" si="102"/>
        <v>2.004861</v>
      </c>
      <c r="S336" s="141">
        <v>0</v>
      </c>
      <c r="T336" s="142">
        <f t="shared" si="103"/>
        <v>0</v>
      </c>
      <c r="AR336" s="143" t="s">
        <v>157</v>
      </c>
      <c r="AT336" s="143" t="s">
        <v>130</v>
      </c>
      <c r="AU336" s="143" t="s">
        <v>96</v>
      </c>
      <c r="AY336" s="6" t="s">
        <v>128</v>
      </c>
      <c r="BE336" s="144">
        <f t="shared" si="104"/>
        <v>0</v>
      </c>
      <c r="BF336" s="144">
        <f t="shared" si="105"/>
        <v>0</v>
      </c>
      <c r="BG336" s="144">
        <f t="shared" si="106"/>
        <v>0</v>
      </c>
      <c r="BH336" s="144">
        <f t="shared" si="107"/>
        <v>0</v>
      </c>
      <c r="BI336" s="144">
        <f t="shared" si="108"/>
        <v>0</v>
      </c>
      <c r="BJ336" s="6" t="s">
        <v>96</v>
      </c>
      <c r="BK336" s="144">
        <f t="shared" si="109"/>
        <v>0</v>
      </c>
      <c r="BL336" s="6" t="s">
        <v>157</v>
      </c>
      <c r="BM336" s="143" t="s">
        <v>1405</v>
      </c>
    </row>
    <row r="337" spans="2:65" s="16" customFormat="1" ht="16.5" customHeight="1">
      <c r="B337" s="131"/>
      <c r="C337" s="132" t="s">
        <v>1406</v>
      </c>
      <c r="D337" s="132" t="s">
        <v>130</v>
      </c>
      <c r="E337" s="133" t="s">
        <v>2552</v>
      </c>
      <c r="F337" s="134" t="s">
        <v>2553</v>
      </c>
      <c r="G337" s="135" t="s">
        <v>136</v>
      </c>
      <c r="H337" s="136">
        <v>92.135999999999996</v>
      </c>
      <c r="I337" s="137"/>
      <c r="J337" s="137">
        <f t="shared" si="100"/>
        <v>0</v>
      </c>
      <c r="K337" s="138"/>
      <c r="L337" s="17"/>
      <c r="M337" s="139"/>
      <c r="N337" s="140" t="s">
        <v>34</v>
      </c>
      <c r="O337" s="141">
        <v>0</v>
      </c>
      <c r="P337" s="141">
        <f t="shared" si="101"/>
        <v>0</v>
      </c>
      <c r="Q337" s="141">
        <v>1.9E-2</v>
      </c>
      <c r="R337" s="141">
        <f t="shared" si="102"/>
        <v>1.7505839999999999</v>
      </c>
      <c r="S337" s="141">
        <v>0</v>
      </c>
      <c r="T337" s="142">
        <f t="shared" si="103"/>
        <v>0</v>
      </c>
      <c r="AR337" s="143" t="s">
        <v>157</v>
      </c>
      <c r="AT337" s="143" t="s">
        <v>130</v>
      </c>
      <c r="AU337" s="143" t="s">
        <v>96</v>
      </c>
      <c r="AY337" s="6" t="s">
        <v>128</v>
      </c>
      <c r="BE337" s="144">
        <f t="shared" si="104"/>
        <v>0</v>
      </c>
      <c r="BF337" s="144">
        <f t="shared" si="105"/>
        <v>0</v>
      </c>
      <c r="BG337" s="144">
        <f t="shared" si="106"/>
        <v>0</v>
      </c>
      <c r="BH337" s="144">
        <f t="shared" si="107"/>
        <v>0</v>
      </c>
      <c r="BI337" s="144">
        <f t="shared" si="108"/>
        <v>0</v>
      </c>
      <c r="BJ337" s="6" t="s">
        <v>96</v>
      </c>
      <c r="BK337" s="144">
        <f t="shared" si="109"/>
        <v>0</v>
      </c>
      <c r="BL337" s="6" t="s">
        <v>157</v>
      </c>
      <c r="BM337" s="143" t="s">
        <v>1409</v>
      </c>
    </row>
    <row r="338" spans="2:65" s="16" customFormat="1" ht="24.15" customHeight="1">
      <c r="B338" s="131"/>
      <c r="C338" s="132" t="s">
        <v>468</v>
      </c>
      <c r="D338" s="132" t="s">
        <v>130</v>
      </c>
      <c r="E338" s="133" t="s">
        <v>2554</v>
      </c>
      <c r="F338" s="134" t="s">
        <v>2555</v>
      </c>
      <c r="G338" s="135" t="s">
        <v>136</v>
      </c>
      <c r="H338" s="136">
        <v>88.567999999999998</v>
      </c>
      <c r="I338" s="137"/>
      <c r="J338" s="137">
        <f t="shared" si="100"/>
        <v>0</v>
      </c>
      <c r="K338" s="138"/>
      <c r="L338" s="17"/>
      <c r="M338" s="139"/>
      <c r="N338" s="140" t="s">
        <v>34</v>
      </c>
      <c r="O338" s="141">
        <v>0</v>
      </c>
      <c r="P338" s="141">
        <f t="shared" si="101"/>
        <v>0</v>
      </c>
      <c r="Q338" s="141">
        <v>1.5200000000000001E-3</v>
      </c>
      <c r="R338" s="141">
        <f t="shared" si="102"/>
        <v>0.13462336</v>
      </c>
      <c r="S338" s="141">
        <v>0</v>
      </c>
      <c r="T338" s="142">
        <f t="shared" si="103"/>
        <v>0</v>
      </c>
      <c r="AR338" s="143" t="s">
        <v>157</v>
      </c>
      <c r="AT338" s="143" t="s">
        <v>130</v>
      </c>
      <c r="AU338" s="143" t="s">
        <v>96</v>
      </c>
      <c r="AY338" s="6" t="s">
        <v>128</v>
      </c>
      <c r="BE338" s="144">
        <f t="shared" si="104"/>
        <v>0</v>
      </c>
      <c r="BF338" s="144">
        <f t="shared" si="105"/>
        <v>0</v>
      </c>
      <c r="BG338" s="144">
        <f t="shared" si="106"/>
        <v>0</v>
      </c>
      <c r="BH338" s="144">
        <f t="shared" si="107"/>
        <v>0</v>
      </c>
      <c r="BI338" s="144">
        <f t="shared" si="108"/>
        <v>0</v>
      </c>
      <c r="BJ338" s="6" t="s">
        <v>96</v>
      </c>
      <c r="BK338" s="144">
        <f t="shared" si="109"/>
        <v>0</v>
      </c>
      <c r="BL338" s="6" t="s">
        <v>157</v>
      </c>
      <c r="BM338" s="143" t="s">
        <v>1412</v>
      </c>
    </row>
    <row r="339" spans="2:65" s="16" customFormat="1" ht="16.5" customHeight="1">
      <c r="B339" s="131"/>
      <c r="C339" s="132" t="s">
        <v>1413</v>
      </c>
      <c r="D339" s="132" t="s">
        <v>130</v>
      </c>
      <c r="E339" s="133" t="s">
        <v>2556</v>
      </c>
      <c r="F339" s="134" t="s">
        <v>2557</v>
      </c>
      <c r="G339" s="135" t="s">
        <v>153</v>
      </c>
      <c r="H339" s="136">
        <v>130.68100000000001</v>
      </c>
      <c r="I339" s="137"/>
      <c r="J339" s="137">
        <f t="shared" si="100"/>
        <v>0</v>
      </c>
      <c r="K339" s="138"/>
      <c r="L339" s="17"/>
      <c r="M339" s="139"/>
      <c r="N339" s="140" t="s">
        <v>34</v>
      </c>
      <c r="O339" s="141">
        <v>0</v>
      </c>
      <c r="P339" s="141">
        <f t="shared" si="101"/>
        <v>0</v>
      </c>
      <c r="Q339" s="141">
        <v>3.8999999999999999E-4</v>
      </c>
      <c r="R339" s="141">
        <f t="shared" si="102"/>
        <v>5.0965590000000005E-2</v>
      </c>
      <c r="S339" s="141">
        <v>0</v>
      </c>
      <c r="T339" s="142">
        <f t="shared" si="103"/>
        <v>0</v>
      </c>
      <c r="AR339" s="143" t="s">
        <v>157</v>
      </c>
      <c r="AT339" s="143" t="s">
        <v>130</v>
      </c>
      <c r="AU339" s="143" t="s">
        <v>96</v>
      </c>
      <c r="AY339" s="6" t="s">
        <v>128</v>
      </c>
      <c r="BE339" s="144">
        <f t="shared" si="104"/>
        <v>0</v>
      </c>
      <c r="BF339" s="144">
        <f t="shared" si="105"/>
        <v>0</v>
      </c>
      <c r="BG339" s="144">
        <f t="shared" si="106"/>
        <v>0</v>
      </c>
      <c r="BH339" s="144">
        <f t="shared" si="107"/>
        <v>0</v>
      </c>
      <c r="BI339" s="144">
        <f t="shared" si="108"/>
        <v>0</v>
      </c>
      <c r="BJ339" s="6" t="s">
        <v>96</v>
      </c>
      <c r="BK339" s="144">
        <f t="shared" si="109"/>
        <v>0</v>
      </c>
      <c r="BL339" s="6" t="s">
        <v>157</v>
      </c>
      <c r="BM339" s="143" t="s">
        <v>1416</v>
      </c>
    </row>
    <row r="340" spans="2:65" s="16" customFormat="1" ht="16.5" customHeight="1">
      <c r="B340" s="131"/>
      <c r="C340" s="132" t="s">
        <v>471</v>
      </c>
      <c r="D340" s="132" t="s">
        <v>130</v>
      </c>
      <c r="E340" s="133" t="s">
        <v>2558</v>
      </c>
      <c r="F340" s="134" t="s">
        <v>2559</v>
      </c>
      <c r="G340" s="135" t="s">
        <v>1942</v>
      </c>
      <c r="H340" s="136">
        <v>104.32299999999999</v>
      </c>
      <c r="I340" s="137"/>
      <c r="J340" s="137">
        <f t="shared" si="100"/>
        <v>0</v>
      </c>
      <c r="K340" s="138"/>
      <c r="L340" s="17"/>
      <c r="M340" s="139"/>
      <c r="N340" s="140" t="s">
        <v>34</v>
      </c>
      <c r="O340" s="141">
        <v>0</v>
      </c>
      <c r="P340" s="141">
        <f t="shared" si="101"/>
        <v>0</v>
      </c>
      <c r="Q340" s="141">
        <v>0</v>
      </c>
      <c r="R340" s="141">
        <f t="shared" si="102"/>
        <v>0</v>
      </c>
      <c r="S340" s="141">
        <v>0</v>
      </c>
      <c r="T340" s="142">
        <f t="shared" si="103"/>
        <v>0</v>
      </c>
      <c r="AR340" s="143" t="s">
        <v>157</v>
      </c>
      <c r="AT340" s="143" t="s">
        <v>130</v>
      </c>
      <c r="AU340" s="143" t="s">
        <v>96</v>
      </c>
      <c r="AY340" s="6" t="s">
        <v>128</v>
      </c>
      <c r="BE340" s="144">
        <f t="shared" si="104"/>
        <v>0</v>
      </c>
      <c r="BF340" s="144">
        <f t="shared" si="105"/>
        <v>0</v>
      </c>
      <c r="BG340" s="144">
        <f t="shared" si="106"/>
        <v>0</v>
      </c>
      <c r="BH340" s="144">
        <f t="shared" si="107"/>
        <v>0</v>
      </c>
      <c r="BI340" s="144">
        <f t="shared" si="108"/>
        <v>0</v>
      </c>
      <c r="BJ340" s="6" t="s">
        <v>96</v>
      </c>
      <c r="BK340" s="144">
        <f t="shared" si="109"/>
        <v>0</v>
      </c>
      <c r="BL340" s="6" t="s">
        <v>157</v>
      </c>
      <c r="BM340" s="143" t="s">
        <v>1419</v>
      </c>
    </row>
    <row r="341" spans="2:65" s="16" customFormat="1" ht="24.15" customHeight="1">
      <c r="B341" s="131"/>
      <c r="C341" s="132" t="s">
        <v>1420</v>
      </c>
      <c r="D341" s="132" t="s">
        <v>130</v>
      </c>
      <c r="E341" s="133" t="s">
        <v>2560</v>
      </c>
      <c r="F341" s="134" t="s">
        <v>2561</v>
      </c>
      <c r="G341" s="135" t="s">
        <v>1697</v>
      </c>
      <c r="H341" s="136">
        <v>356.30500000000001</v>
      </c>
      <c r="I341" s="137"/>
      <c r="J341" s="137">
        <f t="shared" si="100"/>
        <v>0</v>
      </c>
      <c r="K341" s="138"/>
      <c r="L341" s="17"/>
      <c r="M341" s="139"/>
      <c r="N341" s="140" t="s">
        <v>34</v>
      </c>
      <c r="O341" s="141">
        <v>0</v>
      </c>
      <c r="P341" s="141">
        <f t="shared" si="101"/>
        <v>0</v>
      </c>
      <c r="Q341" s="141">
        <v>0</v>
      </c>
      <c r="R341" s="141">
        <f t="shared" si="102"/>
        <v>0</v>
      </c>
      <c r="S341" s="141">
        <v>0</v>
      </c>
      <c r="T341" s="142">
        <f t="shared" si="103"/>
        <v>0</v>
      </c>
      <c r="AR341" s="143" t="s">
        <v>157</v>
      </c>
      <c r="AT341" s="143" t="s">
        <v>130</v>
      </c>
      <c r="AU341" s="143" t="s">
        <v>96</v>
      </c>
      <c r="AY341" s="6" t="s">
        <v>128</v>
      </c>
      <c r="BE341" s="144">
        <f t="shared" si="104"/>
        <v>0</v>
      </c>
      <c r="BF341" s="144">
        <f t="shared" si="105"/>
        <v>0</v>
      </c>
      <c r="BG341" s="144">
        <f t="shared" si="106"/>
        <v>0</v>
      </c>
      <c r="BH341" s="144">
        <f t="shared" si="107"/>
        <v>0</v>
      </c>
      <c r="BI341" s="144">
        <f t="shared" si="108"/>
        <v>0</v>
      </c>
      <c r="BJ341" s="6" t="s">
        <v>96</v>
      </c>
      <c r="BK341" s="144">
        <f t="shared" si="109"/>
        <v>0</v>
      </c>
      <c r="BL341" s="6" t="s">
        <v>157</v>
      </c>
      <c r="BM341" s="143" t="s">
        <v>1423</v>
      </c>
    </row>
    <row r="342" spans="2:65" s="119" customFormat="1" ht="22.95" customHeight="1">
      <c r="B342" s="120"/>
      <c r="D342" s="121" t="s">
        <v>67</v>
      </c>
      <c r="E342" s="129" t="s">
        <v>2562</v>
      </c>
      <c r="F342" s="129" t="s">
        <v>2563</v>
      </c>
      <c r="J342" s="130">
        <f>BK342</f>
        <v>0</v>
      </c>
      <c r="L342" s="120"/>
      <c r="M342" s="124"/>
      <c r="P342" s="125">
        <f>SUM(P343:P346)</f>
        <v>0</v>
      </c>
      <c r="R342" s="125">
        <f>SUM(R343:R346)</f>
        <v>2.4571862399999995</v>
      </c>
      <c r="T342" s="126">
        <f>SUM(T343:T346)</f>
        <v>0</v>
      </c>
      <c r="AR342" s="121" t="s">
        <v>96</v>
      </c>
      <c r="AT342" s="127" t="s">
        <v>67</v>
      </c>
      <c r="AU342" s="127" t="s">
        <v>76</v>
      </c>
      <c r="AY342" s="121" t="s">
        <v>128</v>
      </c>
      <c r="BK342" s="128">
        <f>SUM(BK343:BK346)</f>
        <v>0</v>
      </c>
    </row>
    <row r="343" spans="2:65" s="16" customFormat="1" ht="24.15" customHeight="1">
      <c r="B343" s="131"/>
      <c r="C343" s="132" t="s">
        <v>474</v>
      </c>
      <c r="D343" s="132" t="s">
        <v>130</v>
      </c>
      <c r="E343" s="133" t="s">
        <v>2564</v>
      </c>
      <c r="F343" s="134" t="s">
        <v>2565</v>
      </c>
      <c r="G343" s="135" t="s">
        <v>153</v>
      </c>
      <c r="H343" s="136">
        <v>6.2880000000000003</v>
      </c>
      <c r="I343" s="137"/>
      <c r="J343" s="137">
        <f>ROUND(I343*H343,2)</f>
        <v>0</v>
      </c>
      <c r="K343" s="138"/>
      <c r="L343" s="17"/>
      <c r="M343" s="139"/>
      <c r="N343" s="140" t="s">
        <v>34</v>
      </c>
      <c r="O343" s="141">
        <v>0</v>
      </c>
      <c r="P343" s="141">
        <f>O343*H343</f>
        <v>0</v>
      </c>
      <c r="Q343" s="141">
        <v>1.0529999999999999E-2</v>
      </c>
      <c r="R343" s="141">
        <f>Q343*H343</f>
        <v>6.6212640000000003E-2</v>
      </c>
      <c r="S343" s="141">
        <v>0</v>
      </c>
      <c r="T343" s="142">
        <f>S343*H343</f>
        <v>0</v>
      </c>
      <c r="AR343" s="143" t="s">
        <v>157</v>
      </c>
      <c r="AT343" s="143" t="s">
        <v>130</v>
      </c>
      <c r="AU343" s="143" t="s">
        <v>96</v>
      </c>
      <c r="AY343" s="6" t="s">
        <v>128</v>
      </c>
      <c r="BE343" s="144">
        <f>IF(N343="základná",J343,0)</f>
        <v>0</v>
      </c>
      <c r="BF343" s="144">
        <f>IF(N343="znížená",J343,0)</f>
        <v>0</v>
      </c>
      <c r="BG343" s="144">
        <f>IF(N343="zákl. prenesená",J343,0)</f>
        <v>0</v>
      </c>
      <c r="BH343" s="144">
        <f>IF(N343="zníž. prenesená",J343,0)</f>
        <v>0</v>
      </c>
      <c r="BI343" s="144">
        <f>IF(N343="nulová",J343,0)</f>
        <v>0</v>
      </c>
      <c r="BJ343" s="6" t="s">
        <v>96</v>
      </c>
      <c r="BK343" s="144">
        <f>ROUND(I343*H343,2)</f>
        <v>0</v>
      </c>
      <c r="BL343" s="6" t="s">
        <v>157</v>
      </c>
      <c r="BM343" s="143" t="s">
        <v>1426</v>
      </c>
    </row>
    <row r="344" spans="2:65" s="16" customFormat="1" ht="24.15" customHeight="1">
      <c r="B344" s="131"/>
      <c r="C344" s="132" t="s">
        <v>1427</v>
      </c>
      <c r="D344" s="132" t="s">
        <v>130</v>
      </c>
      <c r="E344" s="133" t="s">
        <v>2566</v>
      </c>
      <c r="F344" s="134" t="s">
        <v>2567</v>
      </c>
      <c r="G344" s="135" t="s">
        <v>136</v>
      </c>
      <c r="H344" s="136">
        <v>11.967000000000001</v>
      </c>
      <c r="I344" s="137"/>
      <c r="J344" s="137">
        <f>ROUND(I344*H344,2)</f>
        <v>0</v>
      </c>
      <c r="K344" s="138"/>
      <c r="L344" s="17"/>
      <c r="M344" s="139"/>
      <c r="N344" s="140" t="s">
        <v>34</v>
      </c>
      <c r="O344" s="141">
        <v>0</v>
      </c>
      <c r="P344" s="141">
        <f>O344*H344</f>
        <v>0</v>
      </c>
      <c r="Q344" s="141">
        <v>0.09</v>
      </c>
      <c r="R344" s="141">
        <f>Q344*H344</f>
        <v>1.0770299999999999</v>
      </c>
      <c r="S344" s="141">
        <v>0</v>
      </c>
      <c r="T344" s="142">
        <f>S344*H344</f>
        <v>0</v>
      </c>
      <c r="AR344" s="143" t="s">
        <v>157</v>
      </c>
      <c r="AT344" s="143" t="s">
        <v>130</v>
      </c>
      <c r="AU344" s="143" t="s">
        <v>96</v>
      </c>
      <c r="AY344" s="6" t="s">
        <v>128</v>
      </c>
      <c r="BE344" s="144">
        <f>IF(N344="základná",J344,0)</f>
        <v>0</v>
      </c>
      <c r="BF344" s="144">
        <f>IF(N344="znížená",J344,0)</f>
        <v>0</v>
      </c>
      <c r="BG344" s="144">
        <f>IF(N344="zákl. prenesená",J344,0)</f>
        <v>0</v>
      </c>
      <c r="BH344" s="144">
        <f>IF(N344="zníž. prenesená",J344,0)</f>
        <v>0</v>
      </c>
      <c r="BI344" s="144">
        <f>IF(N344="nulová",J344,0)</f>
        <v>0</v>
      </c>
      <c r="BJ344" s="6" t="s">
        <v>96</v>
      </c>
      <c r="BK344" s="144">
        <f>ROUND(I344*H344,2)</f>
        <v>0</v>
      </c>
      <c r="BL344" s="6" t="s">
        <v>157</v>
      </c>
      <c r="BM344" s="143" t="s">
        <v>1430</v>
      </c>
    </row>
    <row r="345" spans="2:65" s="16" customFormat="1" ht="24.15" customHeight="1">
      <c r="B345" s="131"/>
      <c r="C345" s="132" t="s">
        <v>477</v>
      </c>
      <c r="D345" s="132" t="s">
        <v>130</v>
      </c>
      <c r="E345" s="133" t="s">
        <v>2568</v>
      </c>
      <c r="F345" s="134" t="s">
        <v>2569</v>
      </c>
      <c r="G345" s="135" t="s">
        <v>136</v>
      </c>
      <c r="H345" s="136">
        <v>9.86</v>
      </c>
      <c r="I345" s="137"/>
      <c r="J345" s="137">
        <f>ROUND(I345*H345,2)</f>
        <v>0</v>
      </c>
      <c r="K345" s="138"/>
      <c r="L345" s="17"/>
      <c r="M345" s="139"/>
      <c r="N345" s="140" t="s">
        <v>34</v>
      </c>
      <c r="O345" s="141">
        <v>0</v>
      </c>
      <c r="P345" s="141">
        <f>O345*H345</f>
        <v>0</v>
      </c>
      <c r="Q345" s="141">
        <v>0.13325999999999999</v>
      </c>
      <c r="R345" s="141">
        <f>Q345*H345</f>
        <v>1.3139435999999998</v>
      </c>
      <c r="S345" s="141">
        <v>0</v>
      </c>
      <c r="T345" s="142">
        <f>S345*H345</f>
        <v>0</v>
      </c>
      <c r="AR345" s="143" t="s">
        <v>157</v>
      </c>
      <c r="AT345" s="143" t="s">
        <v>130</v>
      </c>
      <c r="AU345" s="143" t="s">
        <v>96</v>
      </c>
      <c r="AY345" s="6" t="s">
        <v>128</v>
      </c>
      <c r="BE345" s="144">
        <f>IF(N345="základná",J345,0)</f>
        <v>0</v>
      </c>
      <c r="BF345" s="144">
        <f>IF(N345="znížená",J345,0)</f>
        <v>0</v>
      </c>
      <c r="BG345" s="144">
        <f>IF(N345="zákl. prenesená",J345,0)</f>
        <v>0</v>
      </c>
      <c r="BH345" s="144">
        <f>IF(N345="zníž. prenesená",J345,0)</f>
        <v>0</v>
      </c>
      <c r="BI345" s="144">
        <f>IF(N345="nulová",J345,0)</f>
        <v>0</v>
      </c>
      <c r="BJ345" s="6" t="s">
        <v>96</v>
      </c>
      <c r="BK345" s="144">
        <f>ROUND(I345*H345,2)</f>
        <v>0</v>
      </c>
      <c r="BL345" s="6" t="s">
        <v>157</v>
      </c>
      <c r="BM345" s="143" t="s">
        <v>1433</v>
      </c>
    </row>
    <row r="346" spans="2:65" s="16" customFormat="1" ht="24.15" customHeight="1">
      <c r="B346" s="131"/>
      <c r="C346" s="132" t="s">
        <v>1434</v>
      </c>
      <c r="D346" s="132" t="s">
        <v>130</v>
      </c>
      <c r="E346" s="133" t="s">
        <v>2570</v>
      </c>
      <c r="F346" s="134" t="s">
        <v>2571</v>
      </c>
      <c r="G346" s="135" t="s">
        <v>1697</v>
      </c>
      <c r="H346" s="136">
        <v>32.790999999999997</v>
      </c>
      <c r="I346" s="137"/>
      <c r="J346" s="137">
        <f>ROUND(I346*H346,2)</f>
        <v>0</v>
      </c>
      <c r="K346" s="138"/>
      <c r="L346" s="17"/>
      <c r="M346" s="139"/>
      <c r="N346" s="140" t="s">
        <v>34</v>
      </c>
      <c r="O346" s="141">
        <v>0</v>
      </c>
      <c r="P346" s="141">
        <f>O346*H346</f>
        <v>0</v>
      </c>
      <c r="Q346" s="141">
        <v>0</v>
      </c>
      <c r="R346" s="141">
        <f>Q346*H346</f>
        <v>0</v>
      </c>
      <c r="S346" s="141">
        <v>0</v>
      </c>
      <c r="T346" s="142">
        <f>S346*H346</f>
        <v>0</v>
      </c>
      <c r="AR346" s="143" t="s">
        <v>157</v>
      </c>
      <c r="AT346" s="143" t="s">
        <v>130</v>
      </c>
      <c r="AU346" s="143" t="s">
        <v>96</v>
      </c>
      <c r="AY346" s="6" t="s">
        <v>128</v>
      </c>
      <c r="BE346" s="144">
        <f>IF(N346="základná",J346,0)</f>
        <v>0</v>
      </c>
      <c r="BF346" s="144">
        <f>IF(N346="znížená",J346,0)</f>
        <v>0</v>
      </c>
      <c r="BG346" s="144">
        <f>IF(N346="zákl. prenesená",J346,0)</f>
        <v>0</v>
      </c>
      <c r="BH346" s="144">
        <f>IF(N346="zníž. prenesená",J346,0)</f>
        <v>0</v>
      </c>
      <c r="BI346" s="144">
        <f>IF(N346="nulová",J346,0)</f>
        <v>0</v>
      </c>
      <c r="BJ346" s="6" t="s">
        <v>96</v>
      </c>
      <c r="BK346" s="144">
        <f>ROUND(I346*H346,2)</f>
        <v>0</v>
      </c>
      <c r="BL346" s="6" t="s">
        <v>157</v>
      </c>
      <c r="BM346" s="143" t="s">
        <v>1437</v>
      </c>
    </row>
    <row r="347" spans="2:65" s="119" customFormat="1" ht="25.95" customHeight="1">
      <c r="B347" s="120"/>
      <c r="D347" s="121" t="s">
        <v>67</v>
      </c>
      <c r="E347" s="122" t="s">
        <v>754</v>
      </c>
      <c r="F347" s="122" t="s">
        <v>2572</v>
      </c>
      <c r="J347" s="123">
        <f>BK347</f>
        <v>0</v>
      </c>
      <c r="L347" s="120"/>
      <c r="M347" s="124"/>
      <c r="P347" s="125">
        <f>P348+P357+P360</f>
        <v>0</v>
      </c>
      <c r="R347" s="125">
        <f>R348+R357+R360</f>
        <v>65.213177540000004</v>
      </c>
      <c r="T347" s="126">
        <f>T348+T357+T360</f>
        <v>0</v>
      </c>
      <c r="AR347" s="121" t="s">
        <v>76</v>
      </c>
      <c r="AT347" s="127" t="s">
        <v>67</v>
      </c>
      <c r="AU347" s="127" t="s">
        <v>68</v>
      </c>
      <c r="AY347" s="121" t="s">
        <v>128</v>
      </c>
      <c r="BK347" s="128">
        <f>BK348+BK357+BK360</f>
        <v>0</v>
      </c>
    </row>
    <row r="348" spans="2:65" s="119" customFormat="1" ht="22.95" customHeight="1">
      <c r="B348" s="120"/>
      <c r="D348" s="121" t="s">
        <v>67</v>
      </c>
      <c r="E348" s="129" t="s">
        <v>2573</v>
      </c>
      <c r="F348" s="129" t="s">
        <v>2574</v>
      </c>
      <c r="J348" s="130">
        <f>BK348</f>
        <v>0</v>
      </c>
      <c r="L348" s="120"/>
      <c r="M348" s="124"/>
      <c r="P348" s="125">
        <f>SUM(P349:P356)</f>
        <v>0</v>
      </c>
      <c r="R348" s="125">
        <f>SUM(R349:R356)</f>
        <v>64.362252580000003</v>
      </c>
      <c r="T348" s="126">
        <f>SUM(T349:T356)</f>
        <v>0</v>
      </c>
      <c r="AR348" s="121" t="s">
        <v>96</v>
      </c>
      <c r="AT348" s="127" t="s">
        <v>67</v>
      </c>
      <c r="AU348" s="127" t="s">
        <v>76</v>
      </c>
      <c r="AY348" s="121" t="s">
        <v>128</v>
      </c>
      <c r="BK348" s="128">
        <f>SUM(BK349:BK356)</f>
        <v>0</v>
      </c>
    </row>
    <row r="349" spans="2:65" s="16" customFormat="1" ht="33" customHeight="1">
      <c r="B349" s="131"/>
      <c r="C349" s="132" t="s">
        <v>480</v>
      </c>
      <c r="D349" s="132" t="s">
        <v>130</v>
      </c>
      <c r="E349" s="133" t="s">
        <v>2575</v>
      </c>
      <c r="F349" s="134" t="s">
        <v>2576</v>
      </c>
      <c r="G349" s="135" t="s">
        <v>136</v>
      </c>
      <c r="H349" s="136">
        <v>78.915999999999997</v>
      </c>
      <c r="I349" s="137"/>
      <c r="J349" s="137">
        <f t="shared" ref="J349:J356" si="110">ROUND(I349*H349,2)</f>
        <v>0</v>
      </c>
      <c r="K349" s="138"/>
      <c r="L349" s="17"/>
      <c r="M349" s="139"/>
      <c r="N349" s="140" t="s">
        <v>34</v>
      </c>
      <c r="O349" s="141">
        <v>0</v>
      </c>
      <c r="P349" s="141">
        <f t="shared" ref="P349:P356" si="111">O349*H349</f>
        <v>0</v>
      </c>
      <c r="Q349" s="141">
        <v>3.6799999999999999E-2</v>
      </c>
      <c r="R349" s="141">
        <f t="shared" ref="R349:R356" si="112">Q349*H349</f>
        <v>2.9041087999999999</v>
      </c>
      <c r="S349" s="141">
        <v>0</v>
      </c>
      <c r="T349" s="142">
        <f t="shared" ref="T349:T356" si="113">S349*H349</f>
        <v>0</v>
      </c>
      <c r="AR349" s="143" t="s">
        <v>157</v>
      </c>
      <c r="AT349" s="143" t="s">
        <v>130</v>
      </c>
      <c r="AU349" s="143" t="s">
        <v>96</v>
      </c>
      <c r="AY349" s="6" t="s">
        <v>128</v>
      </c>
      <c r="BE349" s="144">
        <f t="shared" ref="BE349:BE356" si="114">IF(N349="základná",J349,0)</f>
        <v>0</v>
      </c>
      <c r="BF349" s="144">
        <f t="shared" ref="BF349:BF356" si="115">IF(N349="znížená",J349,0)</f>
        <v>0</v>
      </c>
      <c r="BG349" s="144">
        <f t="shared" ref="BG349:BG356" si="116">IF(N349="zákl. prenesená",J349,0)</f>
        <v>0</v>
      </c>
      <c r="BH349" s="144">
        <f t="shared" ref="BH349:BH356" si="117">IF(N349="zníž. prenesená",J349,0)</f>
        <v>0</v>
      </c>
      <c r="BI349" s="144">
        <f t="shared" ref="BI349:BI356" si="118">IF(N349="nulová",J349,0)</f>
        <v>0</v>
      </c>
      <c r="BJ349" s="6" t="s">
        <v>96</v>
      </c>
      <c r="BK349" s="144">
        <f t="shared" ref="BK349:BK356" si="119">ROUND(I349*H349,2)</f>
        <v>0</v>
      </c>
      <c r="BL349" s="6" t="s">
        <v>157</v>
      </c>
      <c r="BM349" s="143" t="s">
        <v>1440</v>
      </c>
    </row>
    <row r="350" spans="2:65" s="16" customFormat="1" ht="24.15" customHeight="1">
      <c r="B350" s="131"/>
      <c r="C350" s="132" t="s">
        <v>1441</v>
      </c>
      <c r="D350" s="132" t="s">
        <v>130</v>
      </c>
      <c r="E350" s="133" t="s">
        <v>2577</v>
      </c>
      <c r="F350" s="134" t="s">
        <v>2578</v>
      </c>
      <c r="G350" s="135" t="s">
        <v>136</v>
      </c>
      <c r="H350" s="136">
        <v>86.808000000000007</v>
      </c>
      <c r="I350" s="137"/>
      <c r="J350" s="137">
        <f t="shared" si="110"/>
        <v>0</v>
      </c>
      <c r="K350" s="138"/>
      <c r="L350" s="17"/>
      <c r="M350" s="139"/>
      <c r="N350" s="140" t="s">
        <v>34</v>
      </c>
      <c r="O350" s="141">
        <v>0</v>
      </c>
      <c r="P350" s="141">
        <f t="shared" si="111"/>
        <v>0</v>
      </c>
      <c r="Q350" s="141">
        <v>0</v>
      </c>
      <c r="R350" s="141">
        <f t="shared" si="112"/>
        <v>0</v>
      </c>
      <c r="S350" s="141">
        <v>0</v>
      </c>
      <c r="T350" s="142">
        <f t="shared" si="113"/>
        <v>0</v>
      </c>
      <c r="AR350" s="143" t="s">
        <v>157</v>
      </c>
      <c r="AT350" s="143" t="s">
        <v>130</v>
      </c>
      <c r="AU350" s="143" t="s">
        <v>96</v>
      </c>
      <c r="AY350" s="6" t="s">
        <v>128</v>
      </c>
      <c r="BE350" s="144">
        <f t="shared" si="114"/>
        <v>0</v>
      </c>
      <c r="BF350" s="144">
        <f t="shared" si="115"/>
        <v>0</v>
      </c>
      <c r="BG350" s="144">
        <f t="shared" si="116"/>
        <v>0</v>
      </c>
      <c r="BH350" s="144">
        <f t="shared" si="117"/>
        <v>0</v>
      </c>
      <c r="BI350" s="144">
        <f t="shared" si="118"/>
        <v>0</v>
      </c>
      <c r="BJ350" s="6" t="s">
        <v>96</v>
      </c>
      <c r="BK350" s="144">
        <f t="shared" si="119"/>
        <v>0</v>
      </c>
      <c r="BL350" s="6" t="s">
        <v>157</v>
      </c>
      <c r="BM350" s="143" t="s">
        <v>1444</v>
      </c>
    </row>
    <row r="351" spans="2:65" s="16" customFormat="1" ht="33" customHeight="1">
      <c r="B351" s="131"/>
      <c r="C351" s="132" t="s">
        <v>483</v>
      </c>
      <c r="D351" s="132" t="s">
        <v>130</v>
      </c>
      <c r="E351" s="133" t="s">
        <v>2579</v>
      </c>
      <c r="F351" s="134" t="s">
        <v>2580</v>
      </c>
      <c r="G351" s="135" t="s">
        <v>136</v>
      </c>
      <c r="H351" s="136">
        <v>662.91</v>
      </c>
      <c r="I351" s="137"/>
      <c r="J351" s="137">
        <f t="shared" si="110"/>
        <v>0</v>
      </c>
      <c r="K351" s="138"/>
      <c r="L351" s="17"/>
      <c r="M351" s="139"/>
      <c r="N351" s="140" t="s">
        <v>34</v>
      </c>
      <c r="O351" s="141">
        <v>0</v>
      </c>
      <c r="P351" s="141">
        <f t="shared" si="111"/>
        <v>0</v>
      </c>
      <c r="Q351" s="141">
        <v>4.6300000000000001E-2</v>
      </c>
      <c r="R351" s="141">
        <f t="shared" si="112"/>
        <v>30.692733</v>
      </c>
      <c r="S351" s="141">
        <v>0</v>
      </c>
      <c r="T351" s="142">
        <f t="shared" si="113"/>
        <v>0</v>
      </c>
      <c r="AR351" s="143" t="s">
        <v>157</v>
      </c>
      <c r="AT351" s="143" t="s">
        <v>130</v>
      </c>
      <c r="AU351" s="143" t="s">
        <v>96</v>
      </c>
      <c r="AY351" s="6" t="s">
        <v>128</v>
      </c>
      <c r="BE351" s="144">
        <f t="shared" si="114"/>
        <v>0</v>
      </c>
      <c r="BF351" s="144">
        <f t="shared" si="115"/>
        <v>0</v>
      </c>
      <c r="BG351" s="144">
        <f t="shared" si="116"/>
        <v>0</v>
      </c>
      <c r="BH351" s="144">
        <f t="shared" si="117"/>
        <v>0</v>
      </c>
      <c r="BI351" s="144">
        <f t="shared" si="118"/>
        <v>0</v>
      </c>
      <c r="BJ351" s="6" t="s">
        <v>96</v>
      </c>
      <c r="BK351" s="144">
        <f t="shared" si="119"/>
        <v>0</v>
      </c>
      <c r="BL351" s="6" t="s">
        <v>157</v>
      </c>
      <c r="BM351" s="143" t="s">
        <v>1447</v>
      </c>
    </row>
    <row r="352" spans="2:65" s="16" customFormat="1" ht="16.5" customHeight="1">
      <c r="B352" s="131"/>
      <c r="C352" s="132" t="s">
        <v>1448</v>
      </c>
      <c r="D352" s="132" t="s">
        <v>130</v>
      </c>
      <c r="E352" s="133" t="s">
        <v>2581</v>
      </c>
      <c r="F352" s="134" t="s">
        <v>2582</v>
      </c>
      <c r="G352" s="135" t="s">
        <v>136</v>
      </c>
      <c r="H352" s="136">
        <v>726.53899999999999</v>
      </c>
      <c r="I352" s="137"/>
      <c r="J352" s="137">
        <f t="shared" si="110"/>
        <v>0</v>
      </c>
      <c r="K352" s="138"/>
      <c r="L352" s="17"/>
      <c r="M352" s="139"/>
      <c r="N352" s="140" t="s">
        <v>34</v>
      </c>
      <c r="O352" s="141">
        <v>0</v>
      </c>
      <c r="P352" s="141">
        <f t="shared" si="111"/>
        <v>0</v>
      </c>
      <c r="Q352" s="141">
        <v>0.04</v>
      </c>
      <c r="R352" s="141">
        <f t="shared" si="112"/>
        <v>29.06156</v>
      </c>
      <c r="S352" s="141">
        <v>0</v>
      </c>
      <c r="T352" s="142">
        <f t="shared" si="113"/>
        <v>0</v>
      </c>
      <c r="AR352" s="143" t="s">
        <v>157</v>
      </c>
      <c r="AT352" s="143" t="s">
        <v>130</v>
      </c>
      <c r="AU352" s="143" t="s">
        <v>96</v>
      </c>
      <c r="AY352" s="6" t="s">
        <v>128</v>
      </c>
      <c r="BE352" s="144">
        <f t="shared" si="114"/>
        <v>0</v>
      </c>
      <c r="BF352" s="144">
        <f t="shared" si="115"/>
        <v>0</v>
      </c>
      <c r="BG352" s="144">
        <f t="shared" si="116"/>
        <v>0</v>
      </c>
      <c r="BH352" s="144">
        <f t="shared" si="117"/>
        <v>0</v>
      </c>
      <c r="BI352" s="144">
        <f t="shared" si="118"/>
        <v>0</v>
      </c>
      <c r="BJ352" s="6" t="s">
        <v>96</v>
      </c>
      <c r="BK352" s="144">
        <f t="shared" si="119"/>
        <v>0</v>
      </c>
      <c r="BL352" s="6" t="s">
        <v>157</v>
      </c>
      <c r="BM352" s="143" t="s">
        <v>1451</v>
      </c>
    </row>
    <row r="353" spans="2:65" s="16" customFormat="1" ht="24.15" customHeight="1">
      <c r="B353" s="131"/>
      <c r="C353" s="132" t="s">
        <v>486</v>
      </c>
      <c r="D353" s="132" t="s">
        <v>130</v>
      </c>
      <c r="E353" s="133" t="s">
        <v>2583</v>
      </c>
      <c r="F353" s="134" t="s">
        <v>2584</v>
      </c>
      <c r="G353" s="135" t="s">
        <v>136</v>
      </c>
      <c r="H353" s="136">
        <v>2.8439999999999999</v>
      </c>
      <c r="I353" s="137"/>
      <c r="J353" s="137">
        <f t="shared" si="110"/>
        <v>0</v>
      </c>
      <c r="K353" s="138"/>
      <c r="L353" s="17"/>
      <c r="M353" s="139"/>
      <c r="N353" s="140" t="s">
        <v>34</v>
      </c>
      <c r="O353" s="141">
        <v>0</v>
      </c>
      <c r="P353" s="141">
        <f t="shared" si="111"/>
        <v>0</v>
      </c>
      <c r="Q353" s="141">
        <v>0</v>
      </c>
      <c r="R353" s="141">
        <f t="shared" si="112"/>
        <v>0</v>
      </c>
      <c r="S353" s="141">
        <v>0</v>
      </c>
      <c r="T353" s="142">
        <f t="shared" si="113"/>
        <v>0</v>
      </c>
      <c r="AR353" s="143" t="s">
        <v>157</v>
      </c>
      <c r="AT353" s="143" t="s">
        <v>130</v>
      </c>
      <c r="AU353" s="143" t="s">
        <v>96</v>
      </c>
      <c r="AY353" s="6" t="s">
        <v>128</v>
      </c>
      <c r="BE353" s="144">
        <f t="shared" si="114"/>
        <v>0</v>
      </c>
      <c r="BF353" s="144">
        <f t="shared" si="115"/>
        <v>0</v>
      </c>
      <c r="BG353" s="144">
        <f t="shared" si="116"/>
        <v>0</v>
      </c>
      <c r="BH353" s="144">
        <f t="shared" si="117"/>
        <v>0</v>
      </c>
      <c r="BI353" s="144">
        <f t="shared" si="118"/>
        <v>0</v>
      </c>
      <c r="BJ353" s="6" t="s">
        <v>96</v>
      </c>
      <c r="BK353" s="144">
        <f t="shared" si="119"/>
        <v>0</v>
      </c>
      <c r="BL353" s="6" t="s">
        <v>157</v>
      </c>
      <c r="BM353" s="143" t="s">
        <v>1454</v>
      </c>
    </row>
    <row r="354" spans="2:65" s="16" customFormat="1" ht="16.5" customHeight="1">
      <c r="B354" s="131"/>
      <c r="C354" s="132" t="s">
        <v>1455</v>
      </c>
      <c r="D354" s="132" t="s">
        <v>130</v>
      </c>
      <c r="E354" s="133" t="s">
        <v>2585</v>
      </c>
      <c r="F354" s="134" t="s">
        <v>2586</v>
      </c>
      <c r="G354" s="135" t="s">
        <v>153</v>
      </c>
      <c r="H354" s="136">
        <v>68.977999999999994</v>
      </c>
      <c r="I354" s="137"/>
      <c r="J354" s="137">
        <f t="shared" si="110"/>
        <v>0</v>
      </c>
      <c r="K354" s="138"/>
      <c r="L354" s="17"/>
      <c r="M354" s="139"/>
      <c r="N354" s="140" t="s">
        <v>34</v>
      </c>
      <c r="O354" s="141">
        <v>0</v>
      </c>
      <c r="P354" s="141">
        <f t="shared" si="111"/>
        <v>0</v>
      </c>
      <c r="Q354" s="141">
        <v>3.1E-4</v>
      </c>
      <c r="R354" s="141">
        <f t="shared" si="112"/>
        <v>2.1383179999999998E-2</v>
      </c>
      <c r="S354" s="141">
        <v>0</v>
      </c>
      <c r="T354" s="142">
        <f t="shared" si="113"/>
        <v>0</v>
      </c>
      <c r="AR354" s="143" t="s">
        <v>157</v>
      </c>
      <c r="AT354" s="143" t="s">
        <v>130</v>
      </c>
      <c r="AU354" s="143" t="s">
        <v>96</v>
      </c>
      <c r="AY354" s="6" t="s">
        <v>128</v>
      </c>
      <c r="BE354" s="144">
        <f t="shared" si="114"/>
        <v>0</v>
      </c>
      <c r="BF354" s="144">
        <f t="shared" si="115"/>
        <v>0</v>
      </c>
      <c r="BG354" s="144">
        <f t="shared" si="116"/>
        <v>0</v>
      </c>
      <c r="BH354" s="144">
        <f t="shared" si="117"/>
        <v>0</v>
      </c>
      <c r="BI354" s="144">
        <f t="shared" si="118"/>
        <v>0</v>
      </c>
      <c r="BJ354" s="6" t="s">
        <v>96</v>
      </c>
      <c r="BK354" s="144">
        <f t="shared" si="119"/>
        <v>0</v>
      </c>
      <c r="BL354" s="6" t="s">
        <v>157</v>
      </c>
      <c r="BM354" s="143" t="s">
        <v>1458</v>
      </c>
    </row>
    <row r="355" spans="2:65" s="16" customFormat="1" ht="24.15" customHeight="1">
      <c r="B355" s="131"/>
      <c r="C355" s="132" t="s">
        <v>489</v>
      </c>
      <c r="D355" s="132" t="s">
        <v>130</v>
      </c>
      <c r="E355" s="133" t="s">
        <v>2587</v>
      </c>
      <c r="F355" s="134" t="s">
        <v>2588</v>
      </c>
      <c r="G355" s="135" t="s">
        <v>136</v>
      </c>
      <c r="H355" s="136">
        <v>382.37900000000002</v>
      </c>
      <c r="I355" s="137"/>
      <c r="J355" s="137">
        <f t="shared" si="110"/>
        <v>0</v>
      </c>
      <c r="K355" s="138"/>
      <c r="L355" s="17"/>
      <c r="M355" s="139"/>
      <c r="N355" s="140" t="s">
        <v>34</v>
      </c>
      <c r="O355" s="141">
        <v>0</v>
      </c>
      <c r="P355" s="141">
        <f t="shared" si="111"/>
        <v>0</v>
      </c>
      <c r="Q355" s="141">
        <v>4.4000000000000003E-3</v>
      </c>
      <c r="R355" s="141">
        <f t="shared" si="112"/>
        <v>1.6824676000000003</v>
      </c>
      <c r="S355" s="141">
        <v>0</v>
      </c>
      <c r="T355" s="142">
        <f t="shared" si="113"/>
        <v>0</v>
      </c>
      <c r="AR355" s="143" t="s">
        <v>157</v>
      </c>
      <c r="AT355" s="143" t="s">
        <v>130</v>
      </c>
      <c r="AU355" s="143" t="s">
        <v>96</v>
      </c>
      <c r="AY355" s="6" t="s">
        <v>128</v>
      </c>
      <c r="BE355" s="144">
        <f t="shared" si="114"/>
        <v>0</v>
      </c>
      <c r="BF355" s="144">
        <f t="shared" si="115"/>
        <v>0</v>
      </c>
      <c r="BG355" s="144">
        <f t="shared" si="116"/>
        <v>0</v>
      </c>
      <c r="BH355" s="144">
        <f t="shared" si="117"/>
        <v>0</v>
      </c>
      <c r="BI355" s="144">
        <f t="shared" si="118"/>
        <v>0</v>
      </c>
      <c r="BJ355" s="6" t="s">
        <v>96</v>
      </c>
      <c r="BK355" s="144">
        <f t="shared" si="119"/>
        <v>0</v>
      </c>
      <c r="BL355" s="6" t="s">
        <v>157</v>
      </c>
      <c r="BM355" s="143" t="s">
        <v>1461</v>
      </c>
    </row>
    <row r="356" spans="2:65" s="16" customFormat="1" ht="24.15" customHeight="1">
      <c r="B356" s="131"/>
      <c r="C356" s="132" t="s">
        <v>1462</v>
      </c>
      <c r="D356" s="132" t="s">
        <v>130</v>
      </c>
      <c r="E356" s="133" t="s">
        <v>2589</v>
      </c>
      <c r="F356" s="134" t="s">
        <v>2590</v>
      </c>
      <c r="G356" s="135" t="s">
        <v>1697</v>
      </c>
      <c r="H356" s="136">
        <v>558.81500000000005</v>
      </c>
      <c r="I356" s="137"/>
      <c r="J356" s="137">
        <f t="shared" si="110"/>
        <v>0</v>
      </c>
      <c r="K356" s="138"/>
      <c r="L356" s="17"/>
      <c r="M356" s="139"/>
      <c r="N356" s="140" t="s">
        <v>34</v>
      </c>
      <c r="O356" s="141">
        <v>0</v>
      </c>
      <c r="P356" s="141">
        <f t="shared" si="111"/>
        <v>0</v>
      </c>
      <c r="Q356" s="141">
        <v>0</v>
      </c>
      <c r="R356" s="141">
        <f t="shared" si="112"/>
        <v>0</v>
      </c>
      <c r="S356" s="141">
        <v>0</v>
      </c>
      <c r="T356" s="142">
        <f t="shared" si="113"/>
        <v>0</v>
      </c>
      <c r="AR356" s="143" t="s">
        <v>157</v>
      </c>
      <c r="AT356" s="143" t="s">
        <v>130</v>
      </c>
      <c r="AU356" s="143" t="s">
        <v>96</v>
      </c>
      <c r="AY356" s="6" t="s">
        <v>128</v>
      </c>
      <c r="BE356" s="144">
        <f t="shared" si="114"/>
        <v>0</v>
      </c>
      <c r="BF356" s="144">
        <f t="shared" si="115"/>
        <v>0</v>
      </c>
      <c r="BG356" s="144">
        <f t="shared" si="116"/>
        <v>0</v>
      </c>
      <c r="BH356" s="144">
        <f t="shared" si="117"/>
        <v>0</v>
      </c>
      <c r="BI356" s="144">
        <f t="shared" si="118"/>
        <v>0</v>
      </c>
      <c r="BJ356" s="6" t="s">
        <v>96</v>
      </c>
      <c r="BK356" s="144">
        <f t="shared" si="119"/>
        <v>0</v>
      </c>
      <c r="BL356" s="6" t="s">
        <v>157</v>
      </c>
      <c r="BM356" s="143" t="s">
        <v>1465</v>
      </c>
    </row>
    <row r="357" spans="2:65" s="119" customFormat="1" ht="22.95" customHeight="1">
      <c r="B357" s="120"/>
      <c r="D357" s="121" t="s">
        <v>67</v>
      </c>
      <c r="E357" s="129" t="s">
        <v>958</v>
      </c>
      <c r="F357" s="129" t="s">
        <v>959</v>
      </c>
      <c r="J357" s="130">
        <f>BK357</f>
        <v>0</v>
      </c>
      <c r="L357" s="120"/>
      <c r="M357" s="124"/>
      <c r="P357" s="125">
        <f>SUM(P358:P359)</f>
        <v>0</v>
      </c>
      <c r="R357" s="125">
        <f>SUM(R358:R359)</f>
        <v>0.19407126000000002</v>
      </c>
      <c r="T357" s="126">
        <f>SUM(T358:T359)</f>
        <v>0</v>
      </c>
      <c r="AR357" s="121" t="s">
        <v>96</v>
      </c>
      <c r="AT357" s="127" t="s">
        <v>67</v>
      </c>
      <c r="AU357" s="127" t="s">
        <v>76</v>
      </c>
      <c r="AY357" s="121" t="s">
        <v>128</v>
      </c>
      <c r="BK357" s="128">
        <f>SUM(BK358:BK359)</f>
        <v>0</v>
      </c>
    </row>
    <row r="358" spans="2:65" s="16" customFormat="1" ht="16.5" customHeight="1">
      <c r="B358" s="131"/>
      <c r="C358" s="132" t="s">
        <v>492</v>
      </c>
      <c r="D358" s="132" t="s">
        <v>130</v>
      </c>
      <c r="E358" s="133" t="s">
        <v>2591</v>
      </c>
      <c r="F358" s="134" t="s">
        <v>2592</v>
      </c>
      <c r="G358" s="135" t="s">
        <v>136</v>
      </c>
      <c r="H358" s="136">
        <v>583.62300000000005</v>
      </c>
      <c r="I358" s="137"/>
      <c r="J358" s="137">
        <f>ROUND(I358*H358,2)</f>
        <v>0</v>
      </c>
      <c r="K358" s="138"/>
      <c r="L358" s="17"/>
      <c r="M358" s="139"/>
      <c r="N358" s="140" t="s">
        <v>34</v>
      </c>
      <c r="O358" s="141">
        <v>0</v>
      </c>
      <c r="P358" s="141">
        <f>O358*H358</f>
        <v>0</v>
      </c>
      <c r="Q358" s="141">
        <v>1.8000000000000001E-4</v>
      </c>
      <c r="R358" s="141">
        <f>Q358*H358</f>
        <v>0.10505214000000002</v>
      </c>
      <c r="S358" s="141">
        <v>0</v>
      </c>
      <c r="T358" s="142">
        <f>S358*H358</f>
        <v>0</v>
      </c>
      <c r="AR358" s="143" t="s">
        <v>157</v>
      </c>
      <c r="AT358" s="143" t="s">
        <v>130</v>
      </c>
      <c r="AU358" s="143" t="s">
        <v>96</v>
      </c>
      <c r="AY358" s="6" t="s">
        <v>128</v>
      </c>
      <c r="BE358" s="144">
        <f>IF(N358="základná",J358,0)</f>
        <v>0</v>
      </c>
      <c r="BF358" s="144">
        <f>IF(N358="znížená",J358,0)</f>
        <v>0</v>
      </c>
      <c r="BG358" s="144">
        <f>IF(N358="zákl. prenesená",J358,0)</f>
        <v>0</v>
      </c>
      <c r="BH358" s="144">
        <f>IF(N358="zníž. prenesená",J358,0)</f>
        <v>0</v>
      </c>
      <c r="BI358" s="144">
        <f>IF(N358="nulová",J358,0)</f>
        <v>0</v>
      </c>
      <c r="BJ358" s="6" t="s">
        <v>96</v>
      </c>
      <c r="BK358" s="144">
        <f>ROUND(I358*H358,2)</f>
        <v>0</v>
      </c>
      <c r="BL358" s="6" t="s">
        <v>157</v>
      </c>
      <c r="BM358" s="143" t="s">
        <v>1468</v>
      </c>
    </row>
    <row r="359" spans="2:65" s="16" customFormat="1" ht="16.5" customHeight="1">
      <c r="B359" s="131"/>
      <c r="C359" s="132" t="s">
        <v>1469</v>
      </c>
      <c r="D359" s="132" t="s">
        <v>130</v>
      </c>
      <c r="E359" s="133" t="s">
        <v>2593</v>
      </c>
      <c r="F359" s="134" t="s">
        <v>2594</v>
      </c>
      <c r="G359" s="135" t="s">
        <v>136</v>
      </c>
      <c r="H359" s="136">
        <v>741.82600000000002</v>
      </c>
      <c r="I359" s="137"/>
      <c r="J359" s="137">
        <f>ROUND(I359*H359,2)</f>
        <v>0</v>
      </c>
      <c r="K359" s="138"/>
      <c r="L359" s="17"/>
      <c r="M359" s="139"/>
      <c r="N359" s="140" t="s">
        <v>34</v>
      </c>
      <c r="O359" s="141">
        <v>0</v>
      </c>
      <c r="P359" s="141">
        <f>O359*H359</f>
        <v>0</v>
      </c>
      <c r="Q359" s="141">
        <v>1.2E-4</v>
      </c>
      <c r="R359" s="141">
        <f>Q359*H359</f>
        <v>8.9019120000000007E-2</v>
      </c>
      <c r="S359" s="141">
        <v>0</v>
      </c>
      <c r="T359" s="142">
        <f>S359*H359</f>
        <v>0</v>
      </c>
      <c r="AR359" s="143" t="s">
        <v>157</v>
      </c>
      <c r="AT359" s="143" t="s">
        <v>130</v>
      </c>
      <c r="AU359" s="143" t="s">
        <v>96</v>
      </c>
      <c r="AY359" s="6" t="s">
        <v>128</v>
      </c>
      <c r="BE359" s="144">
        <f>IF(N359="základná",J359,0)</f>
        <v>0</v>
      </c>
      <c r="BF359" s="144">
        <f>IF(N359="znížená",J359,0)</f>
        <v>0</v>
      </c>
      <c r="BG359" s="144">
        <f>IF(N359="zákl. prenesená",J359,0)</f>
        <v>0</v>
      </c>
      <c r="BH359" s="144">
        <f>IF(N359="zníž. prenesená",J359,0)</f>
        <v>0</v>
      </c>
      <c r="BI359" s="144">
        <f>IF(N359="nulová",J359,0)</f>
        <v>0</v>
      </c>
      <c r="BJ359" s="6" t="s">
        <v>96</v>
      </c>
      <c r="BK359" s="144">
        <f>ROUND(I359*H359,2)</f>
        <v>0</v>
      </c>
      <c r="BL359" s="6" t="s">
        <v>157</v>
      </c>
      <c r="BM359" s="143" t="s">
        <v>1472</v>
      </c>
    </row>
    <row r="360" spans="2:65" s="119" customFormat="1" ht="22.95" customHeight="1">
      <c r="B360" s="120"/>
      <c r="D360" s="121" t="s">
        <v>67</v>
      </c>
      <c r="E360" s="129" t="s">
        <v>2595</v>
      </c>
      <c r="F360" s="129" t="s">
        <v>2596</v>
      </c>
      <c r="J360" s="130">
        <f>BK360</f>
        <v>0</v>
      </c>
      <c r="L360" s="120"/>
      <c r="M360" s="124"/>
      <c r="P360" s="125">
        <f>SUM(P361:P362)</f>
        <v>0</v>
      </c>
      <c r="R360" s="125">
        <f>SUM(R361:R362)</f>
        <v>0.65685369999999998</v>
      </c>
      <c r="T360" s="126">
        <f>SUM(T361:T362)</f>
        <v>0</v>
      </c>
      <c r="AR360" s="121" t="s">
        <v>96</v>
      </c>
      <c r="AT360" s="127" t="s">
        <v>67</v>
      </c>
      <c r="AU360" s="127" t="s">
        <v>76</v>
      </c>
      <c r="AY360" s="121" t="s">
        <v>128</v>
      </c>
      <c r="BK360" s="128">
        <f>SUM(BK361:BK362)</f>
        <v>0</v>
      </c>
    </row>
    <row r="361" spans="2:65" s="16" customFormat="1" ht="16.5" customHeight="1">
      <c r="B361" s="131"/>
      <c r="C361" s="132" t="s">
        <v>495</v>
      </c>
      <c r="D361" s="132" t="s">
        <v>130</v>
      </c>
      <c r="E361" s="133" t="s">
        <v>2597</v>
      </c>
      <c r="F361" s="134" t="s">
        <v>2598</v>
      </c>
      <c r="G361" s="135" t="s">
        <v>136</v>
      </c>
      <c r="H361" s="136">
        <v>791.39</v>
      </c>
      <c r="I361" s="137"/>
      <c r="J361" s="137">
        <f>ROUND(I361*H361,2)</f>
        <v>0</v>
      </c>
      <c r="K361" s="138"/>
      <c r="L361" s="17"/>
      <c r="M361" s="139"/>
      <c r="N361" s="140" t="s">
        <v>34</v>
      </c>
      <c r="O361" s="141">
        <v>0</v>
      </c>
      <c r="P361" s="141">
        <f>O361*H361</f>
        <v>0</v>
      </c>
      <c r="Q361" s="141">
        <v>1.4999999999999999E-4</v>
      </c>
      <c r="R361" s="141">
        <f>Q361*H361</f>
        <v>0.11870849999999998</v>
      </c>
      <c r="S361" s="141">
        <v>0</v>
      </c>
      <c r="T361" s="142">
        <f>S361*H361</f>
        <v>0</v>
      </c>
      <c r="AR361" s="143" t="s">
        <v>157</v>
      </c>
      <c r="AT361" s="143" t="s">
        <v>130</v>
      </c>
      <c r="AU361" s="143" t="s">
        <v>96</v>
      </c>
      <c r="AY361" s="6" t="s">
        <v>128</v>
      </c>
      <c r="BE361" s="144">
        <f>IF(N361="základná",J361,0)</f>
        <v>0</v>
      </c>
      <c r="BF361" s="144">
        <f>IF(N361="znížená",J361,0)</f>
        <v>0</v>
      </c>
      <c r="BG361" s="144">
        <f>IF(N361="zákl. prenesená",J361,0)</f>
        <v>0</v>
      </c>
      <c r="BH361" s="144">
        <f>IF(N361="zníž. prenesená",J361,0)</f>
        <v>0</v>
      </c>
      <c r="BI361" s="144">
        <f>IF(N361="nulová",J361,0)</f>
        <v>0</v>
      </c>
      <c r="BJ361" s="6" t="s">
        <v>96</v>
      </c>
      <c r="BK361" s="144">
        <f>ROUND(I361*H361,2)</f>
        <v>0</v>
      </c>
      <c r="BL361" s="6" t="s">
        <v>157</v>
      </c>
      <c r="BM361" s="143" t="s">
        <v>1475</v>
      </c>
    </row>
    <row r="362" spans="2:65" s="16" customFormat="1" ht="24.15" customHeight="1">
      <c r="B362" s="131"/>
      <c r="C362" s="132" t="s">
        <v>1476</v>
      </c>
      <c r="D362" s="132" t="s">
        <v>130</v>
      </c>
      <c r="E362" s="133" t="s">
        <v>2599</v>
      </c>
      <c r="F362" s="134" t="s">
        <v>2600</v>
      </c>
      <c r="G362" s="135" t="s">
        <v>136</v>
      </c>
      <c r="H362" s="136">
        <v>791.39</v>
      </c>
      <c r="I362" s="137"/>
      <c r="J362" s="137">
        <f>ROUND(I362*H362,2)</f>
        <v>0</v>
      </c>
      <c r="K362" s="138"/>
      <c r="L362" s="17"/>
      <c r="M362" s="139"/>
      <c r="N362" s="140" t="s">
        <v>34</v>
      </c>
      <c r="O362" s="141">
        <v>0</v>
      </c>
      <c r="P362" s="141">
        <f>O362*H362</f>
        <v>0</v>
      </c>
      <c r="Q362" s="141">
        <v>6.8000000000000005E-4</v>
      </c>
      <c r="R362" s="141">
        <f>Q362*H362</f>
        <v>0.53814519999999999</v>
      </c>
      <c r="S362" s="141">
        <v>0</v>
      </c>
      <c r="T362" s="142">
        <f>S362*H362</f>
        <v>0</v>
      </c>
      <c r="AR362" s="143" t="s">
        <v>157</v>
      </c>
      <c r="AT362" s="143" t="s">
        <v>130</v>
      </c>
      <c r="AU362" s="143" t="s">
        <v>96</v>
      </c>
      <c r="AY362" s="6" t="s">
        <v>128</v>
      </c>
      <c r="BE362" s="144">
        <f>IF(N362="základná",J362,0)</f>
        <v>0</v>
      </c>
      <c r="BF362" s="144">
        <f>IF(N362="znížená",J362,0)</f>
        <v>0</v>
      </c>
      <c r="BG362" s="144">
        <f>IF(N362="zákl. prenesená",J362,0)</f>
        <v>0</v>
      </c>
      <c r="BH362" s="144">
        <f>IF(N362="zníž. prenesená",J362,0)</f>
        <v>0</v>
      </c>
      <c r="BI362" s="144">
        <f>IF(N362="nulová",J362,0)</f>
        <v>0</v>
      </c>
      <c r="BJ362" s="6" t="s">
        <v>96</v>
      </c>
      <c r="BK362" s="144">
        <f>ROUND(I362*H362,2)</f>
        <v>0</v>
      </c>
      <c r="BL362" s="6" t="s">
        <v>157</v>
      </c>
      <c r="BM362" s="143" t="s">
        <v>1479</v>
      </c>
    </row>
    <row r="363" spans="2:65" s="119" customFormat="1" ht="25.95" customHeight="1">
      <c r="B363" s="120"/>
      <c r="D363" s="121" t="s">
        <v>67</v>
      </c>
      <c r="E363" s="122" t="s">
        <v>795</v>
      </c>
      <c r="F363" s="122" t="s">
        <v>641</v>
      </c>
      <c r="J363" s="123">
        <f>BK363</f>
        <v>0</v>
      </c>
      <c r="L363" s="120"/>
      <c r="M363" s="124"/>
      <c r="P363" s="125">
        <f>P364+P366</f>
        <v>0</v>
      </c>
      <c r="R363" s="125">
        <f>R364+R366</f>
        <v>0</v>
      </c>
      <c r="T363" s="126">
        <f>T364+T366</f>
        <v>0</v>
      </c>
      <c r="AR363" s="121" t="s">
        <v>76</v>
      </c>
      <c r="AT363" s="127" t="s">
        <v>67</v>
      </c>
      <c r="AU363" s="127" t="s">
        <v>68</v>
      </c>
      <c r="AY363" s="121" t="s">
        <v>128</v>
      </c>
      <c r="BK363" s="128">
        <f>BK364+BK366</f>
        <v>0</v>
      </c>
    </row>
    <row r="364" spans="2:65" s="119" customFormat="1" ht="22.95" customHeight="1">
      <c r="B364" s="120"/>
      <c r="D364" s="121" t="s">
        <v>67</v>
      </c>
      <c r="E364" s="129" t="s">
        <v>986</v>
      </c>
      <c r="F364" s="129" t="s">
        <v>987</v>
      </c>
      <c r="J364" s="130">
        <f>BK364</f>
        <v>0</v>
      </c>
      <c r="L364" s="120"/>
      <c r="M364" s="124"/>
      <c r="P364" s="125">
        <f>P365</f>
        <v>0</v>
      </c>
      <c r="R364" s="125">
        <f>R365</f>
        <v>0</v>
      </c>
      <c r="T364" s="126">
        <f>T365</f>
        <v>0</v>
      </c>
      <c r="AR364" s="121" t="s">
        <v>76</v>
      </c>
      <c r="AT364" s="127" t="s">
        <v>67</v>
      </c>
      <c r="AU364" s="127" t="s">
        <v>76</v>
      </c>
      <c r="AY364" s="121" t="s">
        <v>128</v>
      </c>
      <c r="BK364" s="128">
        <f>BK365</f>
        <v>0</v>
      </c>
    </row>
    <row r="365" spans="2:65" s="16" customFormat="1" ht="16.5" customHeight="1">
      <c r="B365" s="131"/>
      <c r="C365" s="132" t="s">
        <v>498</v>
      </c>
      <c r="D365" s="132" t="s">
        <v>130</v>
      </c>
      <c r="E365" s="133" t="s">
        <v>2601</v>
      </c>
      <c r="F365" s="134" t="s">
        <v>2602</v>
      </c>
      <c r="G365" s="135" t="s">
        <v>701</v>
      </c>
      <c r="H365" s="136">
        <v>1</v>
      </c>
      <c r="I365" s="137"/>
      <c r="J365" s="137">
        <f>ROUND(I365*H365,2)</f>
        <v>0</v>
      </c>
      <c r="K365" s="138"/>
      <c r="L365" s="17"/>
      <c r="M365" s="139"/>
      <c r="N365" s="140" t="s">
        <v>34</v>
      </c>
      <c r="O365" s="141">
        <v>0</v>
      </c>
      <c r="P365" s="141">
        <f>O365*H365</f>
        <v>0</v>
      </c>
      <c r="Q365" s="141">
        <v>0</v>
      </c>
      <c r="R365" s="141">
        <f>Q365*H365</f>
        <v>0</v>
      </c>
      <c r="S365" s="141">
        <v>0</v>
      </c>
      <c r="T365" s="142">
        <f>S365*H365</f>
        <v>0</v>
      </c>
      <c r="AR365" s="143" t="s">
        <v>81</v>
      </c>
      <c r="AT365" s="143" t="s">
        <v>130</v>
      </c>
      <c r="AU365" s="143" t="s">
        <v>96</v>
      </c>
      <c r="AY365" s="6" t="s">
        <v>128</v>
      </c>
      <c r="BE365" s="144">
        <f>IF(N365="základná",J365,0)</f>
        <v>0</v>
      </c>
      <c r="BF365" s="144">
        <f>IF(N365="znížená",J365,0)</f>
        <v>0</v>
      </c>
      <c r="BG365" s="144">
        <f>IF(N365="zákl. prenesená",J365,0)</f>
        <v>0</v>
      </c>
      <c r="BH365" s="144">
        <f>IF(N365="zníž. prenesená",J365,0)</f>
        <v>0</v>
      </c>
      <c r="BI365" s="144">
        <f>IF(N365="nulová",J365,0)</f>
        <v>0</v>
      </c>
      <c r="BJ365" s="6" t="s">
        <v>96</v>
      </c>
      <c r="BK365" s="144">
        <f>ROUND(I365*H365,2)</f>
        <v>0</v>
      </c>
      <c r="BL365" s="6" t="s">
        <v>81</v>
      </c>
      <c r="BM365" s="143" t="s">
        <v>1482</v>
      </c>
    </row>
    <row r="366" spans="2:65" s="119" customFormat="1" ht="22.95" customHeight="1">
      <c r="B366" s="120"/>
      <c r="D366" s="121" t="s">
        <v>67</v>
      </c>
      <c r="E366" s="129" t="s">
        <v>2603</v>
      </c>
      <c r="F366" s="129" t="s">
        <v>2604</v>
      </c>
      <c r="J366" s="130">
        <f>BK366</f>
        <v>0</v>
      </c>
      <c r="L366" s="120"/>
      <c r="M366" s="124"/>
      <c r="P366" s="125">
        <f>P367</f>
        <v>0</v>
      </c>
      <c r="R366" s="125">
        <f>R367</f>
        <v>0</v>
      </c>
      <c r="T366" s="126">
        <f>T367</f>
        <v>0</v>
      </c>
      <c r="AR366" s="121" t="s">
        <v>76</v>
      </c>
      <c r="AT366" s="127" t="s">
        <v>67</v>
      </c>
      <c r="AU366" s="127" t="s">
        <v>76</v>
      </c>
      <c r="AY366" s="121" t="s">
        <v>128</v>
      </c>
      <c r="BK366" s="128">
        <f>BK367</f>
        <v>0</v>
      </c>
    </row>
    <row r="367" spans="2:65" s="16" customFormat="1" ht="16.5" customHeight="1">
      <c r="B367" s="131"/>
      <c r="C367" s="132" t="s">
        <v>1483</v>
      </c>
      <c r="D367" s="132" t="s">
        <v>130</v>
      </c>
      <c r="E367" s="133" t="s">
        <v>2605</v>
      </c>
      <c r="F367" s="134" t="s">
        <v>2606</v>
      </c>
      <c r="G367" s="135" t="s">
        <v>267</v>
      </c>
      <c r="H367" s="136">
        <v>2</v>
      </c>
      <c r="I367" s="137"/>
      <c r="J367" s="137">
        <f>ROUND(I367*H367,2)</f>
        <v>0</v>
      </c>
      <c r="K367" s="138"/>
      <c r="L367" s="17"/>
      <c r="M367" s="145"/>
      <c r="N367" s="146" t="s">
        <v>34</v>
      </c>
      <c r="O367" s="147">
        <v>0</v>
      </c>
      <c r="P367" s="147">
        <f>O367*H367</f>
        <v>0</v>
      </c>
      <c r="Q367" s="147">
        <v>0</v>
      </c>
      <c r="R367" s="147">
        <f>Q367*H367</f>
        <v>0</v>
      </c>
      <c r="S367" s="147">
        <v>0</v>
      </c>
      <c r="T367" s="148">
        <f>S367*H367</f>
        <v>0</v>
      </c>
      <c r="AR367" s="143" t="s">
        <v>81</v>
      </c>
      <c r="AT367" s="143" t="s">
        <v>130</v>
      </c>
      <c r="AU367" s="143" t="s">
        <v>96</v>
      </c>
      <c r="AY367" s="6" t="s">
        <v>128</v>
      </c>
      <c r="BE367" s="144">
        <f>IF(N367="základná",J367,0)</f>
        <v>0</v>
      </c>
      <c r="BF367" s="144">
        <f>IF(N367="znížená",J367,0)</f>
        <v>0</v>
      </c>
      <c r="BG367" s="144">
        <f>IF(N367="zákl. prenesená",J367,0)</f>
        <v>0</v>
      </c>
      <c r="BH367" s="144">
        <f>IF(N367="zníž. prenesená",J367,0)</f>
        <v>0</v>
      </c>
      <c r="BI367" s="144">
        <f>IF(N367="nulová",J367,0)</f>
        <v>0</v>
      </c>
      <c r="BJ367" s="6" t="s">
        <v>96</v>
      </c>
      <c r="BK367" s="144">
        <f>ROUND(I367*H367,2)</f>
        <v>0</v>
      </c>
      <c r="BL367" s="6" t="s">
        <v>81</v>
      </c>
      <c r="BM367" s="143" t="s">
        <v>1486</v>
      </c>
    </row>
    <row r="368" spans="2:65" s="16" customFormat="1" ht="6.9" customHeight="1">
      <c r="B368" s="32"/>
      <c r="C368" s="33"/>
      <c r="D368" s="33"/>
      <c r="E368" s="33"/>
      <c r="F368" s="33"/>
      <c r="G368" s="33"/>
      <c r="H368" s="33"/>
      <c r="I368" s="33"/>
      <c r="J368" s="33"/>
      <c r="K368" s="33"/>
      <c r="L368" s="17"/>
    </row>
  </sheetData>
  <autoFilter ref="C146:K367" xr:uid="{00000000-0009-0000-0000-000008000000}"/>
  <mergeCells count="8">
    <mergeCell ref="E87:H87"/>
    <mergeCell ref="E137:H137"/>
    <mergeCell ref="E139:H139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029 - URPINER - odstránen...</vt:lpstr>
      <vt:lpstr>3 - ZDRAVOTECHNIKA</vt:lpstr>
      <vt:lpstr>4 - VV-UK_Gastanova</vt:lpstr>
      <vt:lpstr>5 - Plynoinštalácia</vt:lpstr>
      <vt:lpstr>6 - SO 201 Prezentačný ob...</vt:lpstr>
      <vt:lpstr>7 - VZT</vt:lpstr>
      <vt:lpstr>9 - Preložka NTL plynovodu</vt:lpstr>
      <vt:lpstr>2 - Novostavba prezentačn...</vt:lpstr>
      <vt:lpstr>Objekt0 - Preložka plynu</vt:lpstr>
      <vt:lpstr>'029 - URPINER - odstránen...'!Názvy_tlače</vt:lpstr>
      <vt:lpstr>'2 - Novostavba prezentačn...'!Názvy_tlače</vt:lpstr>
      <vt:lpstr>'3 - ZDRAVOTECHNIKA'!Názvy_tlače</vt:lpstr>
      <vt:lpstr>'4 - VV-UK_Gastanova'!Názvy_tlače</vt:lpstr>
      <vt:lpstr>'5 - Plynoinštalácia'!Názvy_tlače</vt:lpstr>
      <vt:lpstr>'6 - SO 201 Prezentačný ob...'!Názvy_tlače</vt:lpstr>
      <vt:lpstr>'7 - VZT'!Názvy_tlače</vt:lpstr>
      <vt:lpstr>'9 - Preložka NTL plynovodu'!Názvy_tlače</vt:lpstr>
      <vt:lpstr>'Objekt0 - Preložka plynu'!Názvy_tlače</vt:lpstr>
      <vt:lpstr>'Rekapitulácia stavby'!Názvy_tlače</vt:lpstr>
      <vt:lpstr>'029 - URPINER - odstránen...'!Oblasť_tlače</vt:lpstr>
      <vt:lpstr>'2 - Novostavba prezentačn...'!Oblasť_tlače</vt:lpstr>
      <vt:lpstr>'3 - ZDRAVOTECHNIKA'!Oblasť_tlače</vt:lpstr>
      <vt:lpstr>'4 - VV-UK_Gastanova'!Oblasť_tlače</vt:lpstr>
      <vt:lpstr>'5 - Plynoinštalácia'!Oblasť_tlače</vt:lpstr>
      <vt:lpstr>'6 - SO 201 Prezentačný ob...'!Oblasť_tlače</vt:lpstr>
      <vt:lpstr>'7 - VZT'!Oblasť_tlače</vt:lpstr>
      <vt:lpstr>'9 - Preložka NTL plynovodu'!Oblasť_tlače</vt:lpstr>
      <vt:lpstr>'Objekt0 - Preložka plynu'!Oblasť_tlače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Arch. Jozef Vrtiel</dc:creator>
  <dc:description/>
  <cp:lastModifiedBy>MP PROFIT PB</cp:lastModifiedBy>
  <cp:revision>1</cp:revision>
  <dcterms:created xsi:type="dcterms:W3CDTF">2023-12-12T15:02:45Z</dcterms:created>
  <dcterms:modified xsi:type="dcterms:W3CDTF">2024-03-04T10:21:07Z</dcterms:modified>
  <dc:language>sk-SK</dc:language>
</cp:coreProperties>
</file>